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omen\Downloads\"/>
    </mc:Choice>
  </mc:AlternateContent>
  <bookViews>
    <workbookView xWindow="0" yWindow="0" windowWidth="20490" windowHeight="7755" firstSheet="1" activeTab="1"/>
  </bookViews>
  <sheets>
    <sheet name="PIONIRKE" sheetId="9" state="hidden" r:id="rId1"/>
    <sheet name="PIONIRJI" sheetId="8" r:id="rId2"/>
    <sheet name="MLADINKE" sheetId="7" r:id="rId3"/>
    <sheet name="MLADINCI" sheetId="5" r:id="rId4"/>
    <sheet name="PRIPRAVNICE" sheetId="4" r:id="rId5"/>
    <sheet name="PRIPRAVNIKI" sheetId="1" r:id="rId6"/>
    <sheet name="Letnice" sheetId="6" r:id="rId7"/>
  </sheets>
  <definedNames>
    <definedName name="Mladinci" localSheetId="2">#REF!</definedName>
    <definedName name="Mladinci" localSheetId="1">#REF!</definedName>
    <definedName name="Mladinci" localSheetId="0">#REF!</definedName>
    <definedName name="Mladinci">#REF!</definedName>
    <definedName name="Pionirji" localSheetId="2">#REF!</definedName>
    <definedName name="Pionirji" localSheetId="1">#REF!</definedName>
    <definedName name="Pionirji" localSheetId="0">#REF!</definedName>
    <definedName name="Pionirji">#REF!</definedName>
    <definedName name="_xlnm.Print_Area" localSheetId="5">PRIPRAVNIKI!$A$1:$X$13</definedName>
    <definedName name="Pripravniki" localSheetId="2">#REF!</definedName>
    <definedName name="Pripravniki" localSheetId="1">#REF!</definedName>
    <definedName name="Pripravniki" localSheetId="0">#REF!</definedName>
    <definedName name="Pripravniki">#REF!</definedName>
    <definedName name="Zveza" localSheetId="2">#REF!</definedName>
    <definedName name="Zveza" localSheetId="1">#REF!</definedName>
    <definedName name="Zveza" localSheetId="0">#REF!</definedName>
    <definedName name="Zveza">#REF!</definedName>
  </definedNames>
  <calcPr calcId="152511"/>
</workbook>
</file>

<file path=xl/calcChain.xml><?xml version="1.0" encoding="utf-8"?>
<calcChain xmlns="http://schemas.openxmlformats.org/spreadsheetml/2006/main">
  <c r="U16" i="8" l="1"/>
  <c r="V16" i="8" s="1"/>
  <c r="W16" i="8" s="1"/>
  <c r="U11" i="8" l="1"/>
  <c r="V11" i="8" s="1"/>
  <c r="W11" i="8" s="1"/>
  <c r="U10" i="8"/>
  <c r="V10" i="8" s="1"/>
  <c r="W10" i="8" s="1"/>
  <c r="I11" i="5" l="1"/>
  <c r="J11" i="5" s="1"/>
  <c r="I12" i="8"/>
  <c r="J12" i="8" s="1"/>
  <c r="I10" i="9"/>
  <c r="J10" i="9" s="1"/>
  <c r="I9" i="9"/>
  <c r="J9" i="9" s="1"/>
  <c r="B7" i="6"/>
  <c r="I11" i="8" s="1"/>
  <c r="J11" i="8" s="1"/>
  <c r="X11" i="8" s="1"/>
  <c r="B6" i="6"/>
  <c r="B5" i="6"/>
  <c r="I16" i="8" s="1"/>
  <c r="J16" i="8" s="1"/>
  <c r="X16" i="8" s="1"/>
  <c r="B4" i="6"/>
  <c r="B3" i="6"/>
  <c r="E12" i="6"/>
  <c r="I9" i="7" s="1"/>
  <c r="J9" i="7" s="1"/>
  <c r="E11" i="6"/>
  <c r="E10" i="6"/>
  <c r="I9" i="5" s="1"/>
  <c r="J9" i="5" s="1"/>
  <c r="E9" i="6"/>
  <c r="I10" i="5" s="1"/>
  <c r="J10" i="5" s="1"/>
  <c r="E8" i="6"/>
  <c r="I13" i="8" l="1"/>
  <c r="J13" i="8" s="1"/>
  <c r="I10" i="8"/>
  <c r="J10" i="8" s="1"/>
  <c r="X10" i="8" s="1"/>
  <c r="I9" i="8"/>
  <c r="J9" i="8" s="1"/>
  <c r="U10" i="9"/>
  <c r="V10" i="9" s="1"/>
  <c r="W10" i="9" s="1"/>
  <c r="U9" i="9"/>
  <c r="V9" i="9" s="1"/>
  <c r="W9" i="9" s="1"/>
  <c r="U12" i="8"/>
  <c r="V12" i="8" s="1"/>
  <c r="W12" i="8" s="1"/>
  <c r="U13" i="8"/>
  <c r="V13" i="8" s="1"/>
  <c r="W13" i="8" s="1"/>
  <c r="U9" i="8"/>
  <c r="V9" i="8" s="1"/>
  <c r="W9" i="8" s="1"/>
  <c r="Y9" i="7"/>
  <c r="Z9" i="7" s="1"/>
  <c r="AA9" i="7" s="1"/>
  <c r="Y11" i="5"/>
  <c r="Z11" i="5" s="1"/>
  <c r="AA11" i="5" s="1"/>
  <c r="Y10" i="5"/>
  <c r="Z10" i="5" s="1"/>
  <c r="AA10" i="5" s="1"/>
  <c r="Y9" i="5"/>
  <c r="Z9" i="5" s="1"/>
  <c r="AA9" i="5" s="1"/>
  <c r="U9" i="4"/>
  <c r="V9" i="4" s="1"/>
  <c r="W9" i="4" s="1"/>
  <c r="X9" i="4" s="1"/>
  <c r="U9" i="1"/>
  <c r="V9" i="1" s="1"/>
  <c r="W9" i="1" s="1"/>
  <c r="X9" i="1" s="1"/>
  <c r="X10" i="9" l="1"/>
  <c r="X12" i="8"/>
  <c r="X9" i="8"/>
  <c r="X13" i="8"/>
  <c r="AB9" i="7"/>
  <c r="AB11" i="5"/>
  <c r="AB10" i="5"/>
  <c r="AB9" i="5"/>
  <c r="X9" i="9"/>
</calcChain>
</file>

<file path=xl/sharedStrings.xml><?xml version="1.0" encoding="utf-8"?>
<sst xmlns="http://schemas.openxmlformats.org/spreadsheetml/2006/main" count="327" uniqueCount="79">
  <si>
    <t>Mesto</t>
  </si>
  <si>
    <t>Številka ekipe</t>
  </si>
  <si>
    <t>GASILSKA ZVEZA</t>
  </si>
  <si>
    <t>TEKMOVALCI</t>
  </si>
  <si>
    <t>ZAČETNE TOČKE</t>
  </si>
  <si>
    <t>Topografski znaki</t>
  </si>
  <si>
    <t>NEG. T.</t>
  </si>
  <si>
    <t>URA STARTA</t>
  </si>
  <si>
    <t>URA PRIHODA V CILJ</t>
  </si>
  <si>
    <t>SKUPNI ČAS HOJE</t>
  </si>
  <si>
    <t>ČAS V TOČKAH</t>
  </si>
  <si>
    <t>REZULTAT</t>
  </si>
  <si>
    <t>REZULTATI - PRIPRAVNIKI</t>
  </si>
  <si>
    <t>Vodja tekmovanja</t>
  </si>
  <si>
    <t>Vodja tekmovalnega odbora</t>
  </si>
  <si>
    <t>Predsednik komisije B</t>
  </si>
  <si>
    <t>SKUPAJ TOČKE</t>
  </si>
  <si>
    <t>Vaja z vedrovko</t>
  </si>
  <si>
    <t>Skupna starost</t>
  </si>
  <si>
    <t>LETNICA</t>
  </si>
  <si>
    <t>Letnica 1</t>
  </si>
  <si>
    <t>Letnica 2</t>
  </si>
  <si>
    <t>Letnica 3</t>
  </si>
  <si>
    <t>Pionirji</t>
  </si>
  <si>
    <t>Upoštevana starost</t>
  </si>
  <si>
    <t>Mladinci</t>
  </si>
  <si>
    <t>Leto tekmovanja</t>
  </si>
  <si>
    <t>Pozitivne točke</t>
  </si>
  <si>
    <t>REZULTATI - MLADINCI</t>
  </si>
  <si>
    <t>REZULTATI - PRIPRAVNICE</t>
  </si>
  <si>
    <t>Gašper MAV, VGČ ORG I.</t>
  </si>
  <si>
    <t>REZULTATI - MLADINKE</t>
  </si>
  <si>
    <t>REZULTATI - PIONIRKE</t>
  </si>
  <si>
    <t>REZULTATI - PIONIRIJI</t>
  </si>
  <si>
    <t>TEKMOVANJE V GASILSKI ORIENTACIJI »2016«</t>
  </si>
  <si>
    <t>Brdo pri Lukovici, 23.04.2016</t>
  </si>
  <si>
    <t>NEODANA
 KARTA</t>
  </si>
  <si>
    <t>ZAMUJANJE</t>
  </si>
  <si>
    <t>ČAS [s]</t>
  </si>
  <si>
    <t>Hitrostno
zvijanje
cevii</t>
  </si>
  <si>
    <t>Postavitev orodja za vajo z MB</t>
  </si>
  <si>
    <t>"V napad"</t>
  </si>
  <si>
    <t>Štafetno vezanje vozlov</t>
  </si>
  <si>
    <t>Prak. vaje iz orientacije</t>
  </si>
  <si>
    <t>Štafetno spajanje cevi na trojak</t>
  </si>
  <si>
    <t>Štafetna navezava orodja</t>
  </si>
  <si>
    <t>1. V</t>
  </si>
  <si>
    <t>2. V</t>
  </si>
  <si>
    <t>3. V</t>
  </si>
  <si>
    <t>6. V</t>
  </si>
  <si>
    <t>4. V</t>
  </si>
  <si>
    <t>5. V</t>
  </si>
  <si>
    <t>7. V</t>
  </si>
  <si>
    <t>8. V</t>
  </si>
  <si>
    <t>Zoran DERNULOVEC, GČ</t>
  </si>
  <si>
    <t>GASILSKA ZVEZA MENGEŠ</t>
  </si>
  <si>
    <t>LOKA PRI MENGŠU 1</t>
  </si>
  <si>
    <t>LOKA PRI MENGŠU 2</t>
  </si>
  <si>
    <t>MENGEŠ 1</t>
  </si>
  <si>
    <t>MENGEŠ 2</t>
  </si>
  <si>
    <t>MENGEŠ 3</t>
  </si>
  <si>
    <t>TOPOLE</t>
  </si>
  <si>
    <t>MENGEŠ</t>
  </si>
  <si>
    <t>Matic, Maks, Jure</t>
  </si>
  <si>
    <t xml:space="preserve">Tevž, Jan, Gal </t>
  </si>
  <si>
    <t>Jan, Maj, Nik</t>
  </si>
  <si>
    <t>Sara, Kaja, Tjaša</t>
  </si>
  <si>
    <t>LOKA PRI MENGŠU</t>
  </si>
  <si>
    <t>Urban, Lucijan, Matej</t>
  </si>
  <si>
    <t>Kaja, Urša, Kaja</t>
  </si>
  <si>
    <t>Nina, Lea, Matic</t>
  </si>
  <si>
    <t>EKIPA (PGD)</t>
  </si>
  <si>
    <t>Aljaž, Žan, Tijan</t>
  </si>
  <si>
    <t>Brina, Julija, Luka</t>
  </si>
  <si>
    <t>Matic, Rok, Črt</t>
  </si>
  <si>
    <t xml:space="preserve">Blaž, Žan, Žiga </t>
  </si>
  <si>
    <t>Žan Luka, Maj, Matic</t>
  </si>
  <si>
    <t>EKIPA TEKMOVALA IZVEN KONKURENCE</t>
  </si>
  <si>
    <t>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</si>
</sst>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F400]h:mm:ss\ AM/PM"/>
    <numFmt numFmtId="165" formatCode="0.0"/>
  </numFmts>
  <fonts count="21" x14ac:knownFonts="1">
    <font>
      <sz val="11"/>
      <color theme="1"/>
      <name val="Calibri"/>
      <family val="2"/>
      <charset val="238"/>
      <scheme val="minor"/>
    </font>
    <font>
      <b/>
      <sz val="8"/>
      <color theme="3"/>
      <name val="Verdana"/>
      <family val="2"/>
      <charset val="238"/>
    </font>
    <font>
      <b/>
      <sz val="14"/>
      <color theme="1"/>
      <name val="Verdana"/>
      <family val="2"/>
      <charset val="238"/>
    </font>
    <font>
      <sz val="12"/>
      <color theme="1"/>
      <name val="Calibri"/>
      <family val="2"/>
      <charset val="238"/>
      <scheme val="minor"/>
    </font>
    <font>
      <sz val="14"/>
      <color theme="1"/>
      <name val="Verdana"/>
      <family val="2"/>
      <charset val="238"/>
    </font>
    <font>
      <sz val="9"/>
      <color theme="1"/>
      <name val="Verdana"/>
      <family val="2"/>
      <charset val="238"/>
    </font>
    <font>
      <sz val="8"/>
      <color theme="1"/>
      <name val="Verdana"/>
      <family val="2"/>
      <charset val="238"/>
    </font>
    <font>
      <b/>
      <sz val="8"/>
      <color theme="1"/>
      <name val="Verdana"/>
      <family val="2"/>
      <charset val="238"/>
    </font>
    <font>
      <sz val="6"/>
      <color theme="3"/>
      <name val="Verdana"/>
      <family val="2"/>
      <charset val="238"/>
    </font>
    <font>
      <sz val="8"/>
      <name val="Verdana"/>
      <family val="2"/>
      <charset val="238"/>
    </font>
    <font>
      <b/>
      <sz val="9"/>
      <color theme="1"/>
      <name val="Verdana"/>
      <family val="2"/>
      <charset val="238"/>
    </font>
    <font>
      <b/>
      <sz val="8"/>
      <name val="Verdana"/>
      <family val="2"/>
      <charset val="238"/>
    </font>
    <font>
      <sz val="8"/>
      <color theme="1"/>
      <name val="Arial"/>
      <family val="2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b/>
      <sz val="14"/>
      <name val="Verdana"/>
      <family val="2"/>
      <charset val="238"/>
    </font>
    <font>
      <b/>
      <sz val="11"/>
      <color theme="1"/>
      <name val="Verdana"/>
      <family val="2"/>
      <charset val="238"/>
    </font>
    <font>
      <b/>
      <sz val="10"/>
      <name val="Verdana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theme="1"/>
      <name val="Verdana"/>
      <family val="2"/>
      <charset val="238"/>
    </font>
    <font>
      <sz val="10"/>
      <color theme="1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92F0"/>
        <bgColor indexed="64"/>
      </patternFill>
    </fill>
    <fill>
      <patternFill patternType="solid">
        <fgColor rgb="FFF955CA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3" fillId="0" borderId="0"/>
    <xf numFmtId="0" fontId="13" fillId="0" borderId="0"/>
    <xf numFmtId="0" fontId="14" fillId="0" borderId="0"/>
  </cellStyleXfs>
  <cellXfs count="110">
    <xf numFmtId="0" fontId="0" fillId="0" borderId="0" xfId="0"/>
    <xf numFmtId="0" fontId="0" fillId="0" borderId="0" xfId="0" applyAlignment="1"/>
    <xf numFmtId="0" fontId="3" fillId="0" borderId="0" xfId="0" applyFont="1"/>
    <xf numFmtId="0" fontId="4" fillId="0" borderId="0" xfId="0" applyFont="1"/>
    <xf numFmtId="3" fontId="6" fillId="5" borderId="1" xfId="0" applyNumberFormat="1" applyFont="1" applyFill="1" applyBorder="1" applyAlignment="1">
      <alignment horizontal="center"/>
    </xf>
    <xf numFmtId="0" fontId="13" fillId="0" borderId="0" xfId="1"/>
    <xf numFmtId="0" fontId="13" fillId="3" borderId="10" xfId="1" applyFill="1" applyBorder="1" applyAlignment="1">
      <alignment wrapText="1"/>
    </xf>
    <xf numFmtId="0" fontId="13" fillId="5" borderId="13" xfId="1" applyFill="1" applyBorder="1"/>
    <xf numFmtId="0" fontId="7" fillId="0" borderId="5" xfId="0" applyFont="1" applyBorder="1" applyAlignment="1">
      <alignment horizontal="center"/>
    </xf>
    <xf numFmtId="0" fontId="1" fillId="0" borderId="1" xfId="0" applyFont="1" applyBorder="1" applyAlignment="1">
      <alignment horizontal="center" textRotation="90" wrapText="1"/>
    </xf>
    <xf numFmtId="0" fontId="16" fillId="0" borderId="0" xfId="0" applyFont="1" applyAlignment="1">
      <alignment vertical="center"/>
    </xf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2" fontId="9" fillId="0" borderId="1" xfId="0" applyNumberFormat="1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21" fontId="9" fillId="0" borderId="1" xfId="0" applyNumberFormat="1" applyFont="1" applyBorder="1" applyAlignment="1">
      <alignment horizontal="center" vertical="center"/>
    </xf>
    <xf numFmtId="4" fontId="11" fillId="5" borderId="1" xfId="0" applyNumberFormat="1" applyFont="1" applyFill="1" applyBorder="1" applyAlignment="1">
      <alignment horizontal="center" vertical="center"/>
    </xf>
    <xf numFmtId="164" fontId="9" fillId="0" borderId="1" xfId="0" applyNumberFormat="1" applyFont="1" applyBorder="1" applyAlignment="1">
      <alignment horizontal="right" vertical="center"/>
    </xf>
    <xf numFmtId="0" fontId="14" fillId="3" borderId="8" xfId="1" applyFont="1" applyFill="1" applyBorder="1" applyAlignment="1">
      <alignment horizontal="center" vertical="center"/>
    </xf>
    <xf numFmtId="0" fontId="14" fillId="3" borderId="9" xfId="1" applyFont="1" applyFill="1" applyBorder="1" applyAlignment="1">
      <alignment horizontal="center" vertical="center" wrapText="1"/>
    </xf>
    <xf numFmtId="0" fontId="13" fillId="0" borderId="0" xfId="1" applyAlignment="1">
      <alignment horizontal="center"/>
    </xf>
    <xf numFmtId="0" fontId="13" fillId="3" borderId="8" xfId="1" applyFill="1" applyBorder="1" applyAlignment="1">
      <alignment horizontal="center" vertical="center"/>
    </xf>
    <xf numFmtId="0" fontId="13" fillId="3" borderId="9" xfId="1" applyFill="1" applyBorder="1" applyAlignment="1">
      <alignment horizontal="center" vertical="center" wrapText="1"/>
    </xf>
    <xf numFmtId="0" fontId="13" fillId="2" borderId="11" xfId="2" applyFill="1" applyBorder="1"/>
    <xf numFmtId="0" fontId="13" fillId="2" borderId="14" xfId="2" applyFill="1" applyBorder="1"/>
    <xf numFmtId="0" fontId="13" fillId="2" borderId="16" xfId="2" applyFill="1" applyBorder="1"/>
    <xf numFmtId="165" fontId="13" fillId="2" borderId="12" xfId="2" applyNumberFormat="1" applyFill="1" applyBorder="1"/>
    <xf numFmtId="165" fontId="13" fillId="2" borderId="15" xfId="2" applyNumberFormat="1" applyFill="1" applyBorder="1"/>
    <xf numFmtId="165" fontId="13" fillId="2" borderId="17" xfId="2" applyNumberFormat="1" applyFill="1" applyBorder="1"/>
    <xf numFmtId="0" fontId="13" fillId="2" borderId="11" xfId="2" applyFill="1" applyBorder="1"/>
    <xf numFmtId="0" fontId="13" fillId="2" borderId="14" xfId="2" applyFill="1" applyBorder="1"/>
    <xf numFmtId="0" fontId="13" fillId="2" borderId="16" xfId="2" applyFill="1" applyBorder="1"/>
    <xf numFmtId="165" fontId="13" fillId="2" borderId="12" xfId="2" applyNumberFormat="1" applyFill="1" applyBorder="1"/>
    <xf numFmtId="165" fontId="13" fillId="2" borderId="15" xfId="2" applyNumberFormat="1" applyFill="1" applyBorder="1"/>
    <xf numFmtId="165" fontId="13" fillId="2" borderId="17" xfId="2" applyNumberFormat="1" applyFill="1" applyBorder="1"/>
    <xf numFmtId="0" fontId="20" fillId="2" borderId="11" xfId="0" applyFont="1" applyFill="1" applyBorder="1"/>
    <xf numFmtId="0" fontId="20" fillId="2" borderId="12" xfId="0" applyFont="1" applyFill="1" applyBorder="1"/>
    <xf numFmtId="0" fontId="20" fillId="2" borderId="14" xfId="0" applyFont="1" applyFill="1" applyBorder="1"/>
    <xf numFmtId="0" fontId="20" fillId="2" borderId="15" xfId="0" applyFont="1" applyFill="1" applyBorder="1"/>
    <xf numFmtId="0" fontId="20" fillId="2" borderId="16" xfId="0" applyFont="1" applyFill="1" applyBorder="1"/>
    <xf numFmtId="0" fontId="20" fillId="2" borderId="17" xfId="0" applyFont="1" applyFill="1" applyBorder="1"/>
    <xf numFmtId="164" fontId="11" fillId="0" borderId="1" xfId="0" applyNumberFormat="1" applyFont="1" applyBorder="1" applyAlignment="1">
      <alignment horizontal="right" vertical="center"/>
    </xf>
    <xf numFmtId="0" fontId="5" fillId="0" borderId="0" xfId="0" applyFont="1" applyBorder="1" applyAlignment="1"/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2" fontId="9" fillId="0" borderId="0" xfId="0" applyNumberFormat="1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 vertical="center"/>
    </xf>
    <xf numFmtId="164" fontId="9" fillId="0" borderId="0" xfId="0" applyNumberFormat="1" applyFont="1" applyFill="1" applyBorder="1" applyAlignment="1">
      <alignment horizontal="right" vertical="center"/>
    </xf>
    <xf numFmtId="21" fontId="9" fillId="0" borderId="0" xfId="0" applyNumberFormat="1" applyFont="1" applyFill="1" applyBorder="1" applyAlignment="1">
      <alignment horizontal="center" vertical="center"/>
    </xf>
    <xf numFmtId="164" fontId="11" fillId="0" borderId="0" xfId="0" applyNumberFormat="1" applyFont="1" applyFill="1" applyBorder="1" applyAlignment="1">
      <alignment horizontal="right" vertical="center"/>
    </xf>
    <xf numFmtId="4" fontId="11" fillId="0" borderId="0" xfId="0" applyNumberFormat="1" applyFont="1" applyFill="1" applyBorder="1" applyAlignment="1">
      <alignment horizontal="center" vertical="center"/>
    </xf>
    <xf numFmtId="0" fontId="12" fillId="0" borderId="0" xfId="0" applyFont="1" applyBorder="1"/>
    <xf numFmtId="0" fontId="0" fillId="0" borderId="0" xfId="0" applyFill="1"/>
    <xf numFmtId="0" fontId="10" fillId="0" borderId="0" xfId="0" applyFont="1" applyBorder="1" applyAlignment="1"/>
    <xf numFmtId="0" fontId="12" fillId="0" borderId="1" xfId="0" applyFont="1" applyBorder="1" applyAlignment="1">
      <alignment horizontal="center" vertical="center"/>
    </xf>
    <xf numFmtId="3" fontId="6" fillId="5" borderId="1" xfId="0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2" fontId="9" fillId="0" borderId="0" xfId="0" applyNumberFormat="1" applyFont="1" applyBorder="1" applyAlignment="1">
      <alignment horizontal="center" vertical="center"/>
    </xf>
    <xf numFmtId="164" fontId="9" fillId="0" borderId="0" xfId="0" applyNumberFormat="1" applyFont="1" applyBorder="1" applyAlignment="1">
      <alignment horizontal="right" vertical="center"/>
    </xf>
    <xf numFmtId="164" fontId="11" fillId="0" borderId="0" xfId="0" applyNumberFormat="1" applyFont="1" applyBorder="1" applyAlignment="1">
      <alignment horizontal="right" vertical="center"/>
    </xf>
    <xf numFmtId="0" fontId="18" fillId="0" borderId="18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/>
    </xf>
    <xf numFmtId="0" fontId="1" fillId="0" borderId="1" xfId="0" applyFont="1" applyBorder="1" applyAlignment="1">
      <alignment horizontal="center" textRotation="90" wrapText="1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textRotation="90" wrapText="1"/>
    </xf>
    <xf numFmtId="0" fontId="1" fillId="0" borderId="3" xfId="0" applyFont="1" applyBorder="1" applyAlignment="1">
      <alignment horizontal="center" textRotation="90" wrapText="1"/>
    </xf>
    <xf numFmtId="0" fontId="1" fillId="0" borderId="4" xfId="0" applyFont="1" applyBorder="1" applyAlignment="1">
      <alignment horizontal="center" textRotation="90" wrapText="1"/>
    </xf>
    <xf numFmtId="0" fontId="1" fillId="0" borderId="1" xfId="0" applyFont="1" applyBorder="1" applyAlignment="1">
      <alignment horizontal="center" textRotation="90"/>
    </xf>
    <xf numFmtId="0" fontId="17" fillId="0" borderId="0" xfId="0" applyFont="1" applyAlignment="1">
      <alignment horizontal="right" vertical="center"/>
    </xf>
    <xf numFmtId="0" fontId="15" fillId="8" borderId="5" xfId="0" applyFont="1" applyFill="1" applyBorder="1" applyAlignment="1">
      <alignment horizontal="center" vertical="center"/>
    </xf>
    <xf numFmtId="0" fontId="15" fillId="8" borderId="6" xfId="0" applyFont="1" applyFill="1" applyBorder="1" applyAlignment="1">
      <alignment horizontal="center" vertical="center"/>
    </xf>
    <xf numFmtId="0" fontId="15" fillId="8" borderId="7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 vertical="center" textRotation="90" wrapText="1"/>
    </xf>
    <xf numFmtId="0" fontId="1" fillId="0" borderId="4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/>
    </xf>
    <xf numFmtId="0" fontId="11" fillId="0" borderId="18" xfId="3" applyFont="1" applyFill="1" applyBorder="1" applyAlignment="1">
      <alignment horizontal="center" vertical="center"/>
    </xf>
    <xf numFmtId="0" fontId="2" fillId="7" borderId="5" xfId="0" applyFont="1" applyFill="1" applyBorder="1" applyAlignment="1">
      <alignment horizontal="center"/>
    </xf>
    <xf numFmtId="0" fontId="2" fillId="7" borderId="6" xfId="0" applyFont="1" applyFill="1" applyBorder="1" applyAlignment="1">
      <alignment horizontal="center"/>
    </xf>
    <xf numFmtId="0" fontId="2" fillId="7" borderId="7" xfId="0" applyFont="1" applyFill="1" applyBorder="1" applyAlignment="1">
      <alignment horizontal="center"/>
    </xf>
    <xf numFmtId="0" fontId="2" fillId="5" borderId="5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0" fontId="2" fillId="6" borderId="6" xfId="0" applyFont="1" applyFill="1" applyBorder="1" applyAlignment="1">
      <alignment horizontal="center"/>
    </xf>
    <xf numFmtId="0" fontId="2" fillId="6" borderId="7" xfId="0" applyFont="1" applyFill="1" applyBorder="1" applyAlignment="1">
      <alignment horizontal="center"/>
    </xf>
    <xf numFmtId="0" fontId="15" fillId="9" borderId="5" xfId="0" applyFont="1" applyFill="1" applyBorder="1" applyAlignment="1">
      <alignment horizontal="center" vertical="center"/>
    </xf>
    <xf numFmtId="0" fontId="15" fillId="9" borderId="6" xfId="0" applyFont="1" applyFill="1" applyBorder="1" applyAlignment="1">
      <alignment horizontal="center" vertical="center"/>
    </xf>
    <xf numFmtId="0" fontId="15" fillId="9" borderId="7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/>
    </xf>
    <xf numFmtId="0" fontId="4" fillId="4" borderId="6" xfId="0" applyFont="1" applyFill="1" applyBorder="1" applyAlignment="1">
      <alignment horizontal="center"/>
    </xf>
    <xf numFmtId="0" fontId="4" fillId="4" borderId="7" xfId="0" applyFont="1" applyFill="1" applyBorder="1" applyAlignment="1">
      <alignment horizontal="center"/>
    </xf>
    <xf numFmtId="0" fontId="1" fillId="0" borderId="2" xfId="0" applyFont="1" applyBorder="1" applyAlignment="1">
      <alignment horizontal="center" textRotation="90"/>
    </xf>
    <xf numFmtId="0" fontId="1" fillId="0" borderId="3" xfId="0" applyFont="1" applyBorder="1" applyAlignment="1">
      <alignment horizontal="center" textRotation="90"/>
    </xf>
    <xf numFmtId="0" fontId="1" fillId="0" borderId="4" xfId="0" applyFont="1" applyBorder="1" applyAlignment="1">
      <alignment horizontal="center" textRotation="90"/>
    </xf>
  </cellXfs>
  <cellStyles count="4">
    <cellStyle name="Navadno" xfId="0" builtinId="0"/>
    <cellStyle name="Navadno 2" xfId="1"/>
    <cellStyle name="Navadno_PIONIRKE M" xfId="3"/>
    <cellStyle name="Normal 2" xfId="2"/>
  </cellStyles>
  <dxfs count="0"/>
  <tableStyles count="0" defaultTableStyle="TableStyleMedium2" defaultPivotStyle="PivotStyleLight16"/>
  <colors>
    <mruColors>
      <color rgb="FFF855C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AC14"/>
  <sheetViews>
    <sheetView view="pageBreakPreview" zoomScale="85" zoomScaleNormal="85" zoomScaleSheetLayoutView="85" workbookViewId="0">
      <selection activeCell="T9" sqref="T9"/>
    </sheetView>
  </sheetViews>
  <sheetFormatPr defaultRowHeight="15" x14ac:dyDescent="0.25"/>
  <cols>
    <col min="1" max="2" width="3.7109375" customWidth="1"/>
    <col min="3" max="5" width="20.7109375" customWidth="1"/>
    <col min="6" max="8" width="4.7109375" customWidth="1"/>
    <col min="9" max="9" width="4.28515625" customWidth="1"/>
    <col min="10" max="10" width="7.28515625" customWidth="1"/>
    <col min="11" max="11" width="2.7109375" customWidth="1"/>
    <col min="12" max="13" width="4.42578125" customWidth="1"/>
    <col min="14" max="14" width="5.28515625" customWidth="1"/>
    <col min="15" max="15" width="4.42578125" customWidth="1"/>
    <col min="16" max="16" width="5.28515625" customWidth="1"/>
    <col min="17" max="17" width="4.42578125" customWidth="1"/>
    <col min="18" max="19" width="9.7109375" customWidth="1"/>
    <col min="20" max="20" width="4.42578125" customWidth="1"/>
    <col min="21" max="21" width="9.7109375" style="1" customWidth="1"/>
    <col min="22" max="23" width="7.7109375" customWidth="1"/>
    <col min="24" max="24" width="8.7109375" customWidth="1"/>
    <col min="25" max="25" width="11.7109375" customWidth="1"/>
    <col min="26" max="26" width="12.42578125" customWidth="1"/>
    <col min="27" max="27" width="11.7109375" customWidth="1"/>
  </cols>
  <sheetData>
    <row r="1" spans="1:29" ht="18" customHeight="1" x14ac:dyDescent="0.25">
      <c r="A1" s="10" t="s">
        <v>55</v>
      </c>
      <c r="B1" s="3"/>
      <c r="C1" s="3"/>
      <c r="D1" s="3"/>
      <c r="E1" s="3"/>
      <c r="F1" s="3"/>
      <c r="G1" s="3"/>
      <c r="H1" s="3"/>
      <c r="I1" s="2"/>
      <c r="U1" s="80" t="s">
        <v>35</v>
      </c>
      <c r="V1" s="80"/>
      <c r="W1" s="80"/>
      <c r="X1" s="80"/>
    </row>
    <row r="2" spans="1:29" ht="18" customHeight="1" x14ac:dyDescent="0.25">
      <c r="A2" s="10" t="s">
        <v>34</v>
      </c>
      <c r="B2" s="3"/>
      <c r="C2" s="3"/>
      <c r="D2" s="3"/>
      <c r="E2" s="3"/>
      <c r="F2" s="3"/>
      <c r="G2" s="3"/>
      <c r="H2" s="3"/>
      <c r="I2" s="2"/>
    </row>
    <row r="3" spans="1:29" ht="15" customHeight="1" x14ac:dyDescent="0.25"/>
    <row r="4" spans="1:29" ht="18" customHeight="1" x14ac:dyDescent="0.25">
      <c r="A4" s="81" t="s">
        <v>32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3"/>
    </row>
    <row r="5" spans="1:29" ht="15" customHeight="1" x14ac:dyDescent="0.25"/>
    <row r="6" spans="1:29" ht="15" customHeight="1" x14ac:dyDescent="0.25">
      <c r="A6" s="79" t="s">
        <v>0</v>
      </c>
      <c r="B6" s="74" t="s">
        <v>1</v>
      </c>
      <c r="C6" s="74" t="s">
        <v>71</v>
      </c>
      <c r="D6" s="79" t="s">
        <v>2</v>
      </c>
      <c r="E6" s="74" t="s">
        <v>3</v>
      </c>
      <c r="F6" s="75" t="s">
        <v>19</v>
      </c>
      <c r="G6" s="75"/>
      <c r="H6" s="75"/>
      <c r="I6" s="76" t="s">
        <v>18</v>
      </c>
      <c r="J6" s="79" t="s">
        <v>4</v>
      </c>
      <c r="K6" s="79" t="s">
        <v>37</v>
      </c>
      <c r="L6" s="13" t="s">
        <v>46</v>
      </c>
      <c r="M6" s="13" t="s">
        <v>47</v>
      </c>
      <c r="N6" s="90" t="s">
        <v>48</v>
      </c>
      <c r="O6" s="90"/>
      <c r="P6" s="90" t="s">
        <v>49</v>
      </c>
      <c r="Q6" s="90"/>
      <c r="R6" s="84" t="s">
        <v>7</v>
      </c>
      <c r="S6" s="84" t="s">
        <v>8</v>
      </c>
      <c r="T6" s="87" t="s">
        <v>36</v>
      </c>
      <c r="U6" s="84" t="s">
        <v>9</v>
      </c>
      <c r="V6" s="76" t="s">
        <v>10</v>
      </c>
      <c r="W6" s="76" t="s">
        <v>16</v>
      </c>
      <c r="X6" s="76" t="s">
        <v>11</v>
      </c>
    </row>
    <row r="7" spans="1:29" ht="64.900000000000006" customHeight="1" x14ac:dyDescent="0.25">
      <c r="A7" s="79"/>
      <c r="B7" s="74"/>
      <c r="C7" s="74"/>
      <c r="D7" s="79"/>
      <c r="E7" s="74"/>
      <c r="F7" s="74" t="s">
        <v>20</v>
      </c>
      <c r="G7" s="74" t="s">
        <v>21</v>
      </c>
      <c r="H7" s="74" t="s">
        <v>22</v>
      </c>
      <c r="I7" s="77"/>
      <c r="J7" s="79"/>
      <c r="K7" s="79"/>
      <c r="L7" s="9" t="s">
        <v>43</v>
      </c>
      <c r="M7" s="9" t="s">
        <v>5</v>
      </c>
      <c r="N7" s="74" t="s">
        <v>42</v>
      </c>
      <c r="O7" s="74"/>
      <c r="P7" s="74" t="s">
        <v>17</v>
      </c>
      <c r="Q7" s="74"/>
      <c r="R7" s="85"/>
      <c r="S7" s="85"/>
      <c r="T7" s="88"/>
      <c r="U7" s="85"/>
      <c r="V7" s="77"/>
      <c r="W7" s="77"/>
      <c r="X7" s="77"/>
    </row>
    <row r="8" spans="1:29" ht="15" customHeight="1" x14ac:dyDescent="0.25">
      <c r="A8" s="79"/>
      <c r="B8" s="76"/>
      <c r="C8" s="74"/>
      <c r="D8" s="79"/>
      <c r="E8" s="74"/>
      <c r="F8" s="74"/>
      <c r="G8" s="74"/>
      <c r="H8" s="74"/>
      <c r="I8" s="78"/>
      <c r="J8" s="79"/>
      <c r="K8" s="79"/>
      <c r="L8" s="12" t="s">
        <v>6</v>
      </c>
      <c r="M8" s="12" t="s">
        <v>6</v>
      </c>
      <c r="N8" s="12" t="s">
        <v>38</v>
      </c>
      <c r="O8" s="12" t="s">
        <v>6</v>
      </c>
      <c r="P8" s="12" t="s">
        <v>38</v>
      </c>
      <c r="Q8" s="12" t="s">
        <v>6</v>
      </c>
      <c r="R8" s="86"/>
      <c r="S8" s="86"/>
      <c r="T8" s="89"/>
      <c r="U8" s="86"/>
      <c r="V8" s="78"/>
      <c r="W8" s="78"/>
      <c r="X8" s="78"/>
    </row>
    <row r="9" spans="1:29" ht="12.75" customHeight="1" x14ac:dyDescent="0.25">
      <c r="A9" s="8">
        <v>1</v>
      </c>
      <c r="B9" s="14"/>
      <c r="C9" s="15"/>
      <c r="D9" s="15"/>
      <c r="E9" s="14"/>
      <c r="F9" s="14"/>
      <c r="G9" s="14"/>
      <c r="H9" s="14"/>
      <c r="I9" s="63" t="e">
        <f>VLOOKUP(F9,Letnice!$A$2:$B$7,2,FALSE)+VLOOKUP(G9,Letnice!$A$2:$B$7,2,FALSE)+VLOOKUP(H9,Letnice!$A$2:$B$7,2,FALSE)</f>
        <v>#N/A</v>
      </c>
      <c r="J9" s="64" t="e">
        <f>VLOOKUP(I9,Letnice!$A$16:$B$28,2,FALSE)</f>
        <v>#N/A</v>
      </c>
      <c r="K9" s="18"/>
      <c r="L9" s="16"/>
      <c r="M9" s="16"/>
      <c r="N9" s="17"/>
      <c r="O9" s="16"/>
      <c r="P9" s="17"/>
      <c r="Q9" s="16"/>
      <c r="R9" s="22"/>
      <c r="S9" s="22"/>
      <c r="T9" s="20"/>
      <c r="U9" s="46">
        <f>S9-R9</f>
        <v>0</v>
      </c>
      <c r="V9" s="17">
        <f>((((HOUR(U9))*3600)+((MINUTE(U9))*60)+(SECOND(U9)))*2)/60</f>
        <v>0</v>
      </c>
      <c r="W9" s="17">
        <f>L9+M9+N9+O9+P9+Q9+K9+V9+T9</f>
        <v>0</v>
      </c>
      <c r="X9" s="21" t="e">
        <f t="shared" ref="X9:X10" si="0">J9-W9</f>
        <v>#N/A</v>
      </c>
    </row>
    <row r="10" spans="1:29" ht="12.75" customHeight="1" x14ac:dyDescent="0.25">
      <c r="A10" s="8">
        <v>2</v>
      </c>
      <c r="B10" s="14"/>
      <c r="C10" s="15"/>
      <c r="D10" s="15"/>
      <c r="E10" s="14"/>
      <c r="F10" s="14"/>
      <c r="G10" s="14"/>
      <c r="H10" s="14"/>
      <c r="I10" s="63" t="e">
        <f>VLOOKUP(F10,Letnice!$A$2:$B$7,2,FALSE)+VLOOKUP(G10,Letnice!$A$2:$B$7,2,FALSE)+VLOOKUP(H10,Letnice!$A$2:$B$7,2,FALSE)</f>
        <v>#N/A</v>
      </c>
      <c r="J10" s="64" t="e">
        <f>VLOOKUP(I10,Letnice!$A$16:$B$28,2,FALSE)</f>
        <v>#N/A</v>
      </c>
      <c r="K10" s="18"/>
      <c r="L10" s="16"/>
      <c r="M10" s="16"/>
      <c r="N10" s="17"/>
      <c r="O10" s="16"/>
      <c r="P10" s="17"/>
      <c r="Q10" s="16"/>
      <c r="R10" s="22"/>
      <c r="S10" s="22"/>
      <c r="T10" s="20"/>
      <c r="U10" s="46">
        <f t="shared" ref="U10" si="1">S10-R10</f>
        <v>0</v>
      </c>
      <c r="V10" s="17">
        <f t="shared" ref="V10" si="2">((((HOUR(U10))*3600)+((MINUTE(U10))*60)+(SECOND(U10)))*2)/60</f>
        <v>0</v>
      </c>
      <c r="W10" s="17">
        <f t="shared" ref="W10" si="3">L10+M10+N10+O10+P10+Q10+K10+V10+T10</f>
        <v>0</v>
      </c>
      <c r="X10" s="21" t="e">
        <f t="shared" si="0"/>
        <v>#N/A</v>
      </c>
    </row>
    <row r="11" spans="1:29" ht="13.15" customHeight="1" x14ac:dyDescent="0.25">
      <c r="A11" s="48"/>
      <c r="B11" s="49"/>
      <c r="C11" s="50"/>
      <c r="D11" s="50"/>
      <c r="E11" s="49"/>
      <c r="F11" s="49"/>
      <c r="G11" s="49"/>
      <c r="H11" s="49"/>
      <c r="I11" s="60"/>
      <c r="J11" s="51"/>
      <c r="K11" s="52"/>
      <c r="L11" s="53"/>
      <c r="M11" s="53"/>
      <c r="N11" s="54"/>
      <c r="O11" s="53"/>
      <c r="P11" s="54"/>
      <c r="Q11" s="53"/>
      <c r="R11" s="53"/>
      <c r="S11" s="53"/>
      <c r="T11" s="54"/>
      <c r="U11" s="53"/>
      <c r="V11" s="56"/>
      <c r="W11" s="56"/>
      <c r="X11" s="57"/>
      <c r="Y11" s="58"/>
      <c r="Z11" s="54"/>
      <c r="AA11" s="54"/>
      <c r="AB11" s="59"/>
      <c r="AC11" s="61"/>
    </row>
    <row r="12" spans="1:29" ht="13.15" customHeight="1" x14ac:dyDescent="0.25">
      <c r="U12"/>
      <c r="W12" s="1"/>
    </row>
    <row r="13" spans="1:29" ht="13.15" customHeight="1" x14ac:dyDescent="0.25">
      <c r="A13" s="70" t="s">
        <v>54</v>
      </c>
      <c r="B13" s="70"/>
      <c r="C13" s="70"/>
      <c r="D13" s="71" t="s">
        <v>54</v>
      </c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 t="s">
        <v>30</v>
      </c>
      <c r="V13" s="71"/>
      <c r="W13" s="71"/>
      <c r="X13" s="71"/>
      <c r="Y13" s="62"/>
      <c r="Z13" s="62"/>
      <c r="AA13" s="62"/>
      <c r="AB13" s="62"/>
    </row>
    <row r="14" spans="1:29" ht="11.45" customHeight="1" x14ac:dyDescent="0.25">
      <c r="A14" s="72" t="s">
        <v>13</v>
      </c>
      <c r="B14" s="72"/>
      <c r="C14" s="72"/>
      <c r="D14" s="73" t="s">
        <v>14</v>
      </c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 t="s">
        <v>15</v>
      </c>
      <c r="V14" s="73"/>
      <c r="W14" s="73"/>
      <c r="X14" s="73"/>
      <c r="Y14" s="47"/>
      <c r="Z14" s="47"/>
      <c r="AA14" s="47"/>
      <c r="AB14" s="47"/>
    </row>
  </sheetData>
  <mergeCells count="31">
    <mergeCell ref="U1:X1"/>
    <mergeCell ref="A4:X4"/>
    <mergeCell ref="S6:S8"/>
    <mergeCell ref="R6:R8"/>
    <mergeCell ref="T6:T8"/>
    <mergeCell ref="U6:U8"/>
    <mergeCell ref="V6:V8"/>
    <mergeCell ref="W6:W8"/>
    <mergeCell ref="X6:X8"/>
    <mergeCell ref="F7:F8"/>
    <mergeCell ref="G7:G8"/>
    <mergeCell ref="H7:H8"/>
    <mergeCell ref="N7:O7"/>
    <mergeCell ref="K6:K8"/>
    <mergeCell ref="N6:O6"/>
    <mergeCell ref="P6:Q6"/>
    <mergeCell ref="P7:Q7"/>
    <mergeCell ref="F6:H6"/>
    <mergeCell ref="I6:I8"/>
    <mergeCell ref="J6:J8"/>
    <mergeCell ref="A6:A8"/>
    <mergeCell ref="B6:B8"/>
    <mergeCell ref="C6:C8"/>
    <mergeCell ref="D6:D8"/>
    <mergeCell ref="E6:E8"/>
    <mergeCell ref="A13:C13"/>
    <mergeCell ref="D13:T13"/>
    <mergeCell ref="U13:X13"/>
    <mergeCell ref="A14:C14"/>
    <mergeCell ref="D14:T14"/>
    <mergeCell ref="U14:X14"/>
  </mergeCells>
  <printOptions horizontalCentered="1"/>
  <pageMargins left="0.39370078740157483" right="0.39370078740157483" top="0.39370078740157483" bottom="0.39370078740157483" header="0.39370078740157483" footer="0.39370078740157483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C20"/>
  <sheetViews>
    <sheetView tabSelected="1" view="pageBreakPreview" zoomScale="85" zoomScaleNormal="85" zoomScaleSheetLayoutView="85" workbookViewId="0">
      <selection activeCell="D26" sqref="D26"/>
    </sheetView>
  </sheetViews>
  <sheetFormatPr defaultRowHeight="15" x14ac:dyDescent="0.25"/>
  <cols>
    <col min="1" max="2" width="3.7109375" customWidth="1"/>
    <col min="3" max="5" width="20.7109375" customWidth="1"/>
    <col min="6" max="8" width="4.7109375" customWidth="1"/>
    <col min="9" max="9" width="4.28515625" customWidth="1"/>
    <col min="10" max="10" width="7.28515625" customWidth="1"/>
    <col min="11" max="11" width="2.7109375" customWidth="1"/>
    <col min="12" max="13" width="4.42578125" customWidth="1"/>
    <col min="14" max="14" width="5.28515625" customWidth="1"/>
    <col min="15" max="15" width="4.42578125" customWidth="1"/>
    <col min="16" max="16" width="5.28515625" customWidth="1"/>
    <col min="17" max="17" width="4.42578125" customWidth="1"/>
    <col min="18" max="19" width="9.7109375" customWidth="1"/>
    <col min="20" max="20" width="4.42578125" customWidth="1"/>
    <col min="21" max="21" width="9.7109375" style="1" customWidth="1"/>
    <col min="22" max="23" width="7.7109375" customWidth="1"/>
    <col min="24" max="24" width="8.7109375" customWidth="1"/>
    <col min="25" max="25" width="11.7109375" customWidth="1"/>
    <col min="26" max="26" width="12.42578125" customWidth="1"/>
    <col min="27" max="27" width="11.7109375" customWidth="1"/>
  </cols>
  <sheetData>
    <row r="1" spans="1:24" ht="18" customHeight="1" x14ac:dyDescent="0.25">
      <c r="A1" s="10" t="s">
        <v>55</v>
      </c>
      <c r="B1" s="3"/>
      <c r="C1" s="3"/>
      <c r="D1" s="3"/>
      <c r="E1" s="3"/>
      <c r="F1" s="3"/>
      <c r="G1" s="3"/>
      <c r="H1" s="3"/>
      <c r="I1" s="2"/>
      <c r="U1" s="80" t="s">
        <v>35</v>
      </c>
      <c r="V1" s="80"/>
      <c r="W1" s="80"/>
      <c r="X1" s="80"/>
    </row>
    <row r="2" spans="1:24" ht="18" customHeight="1" x14ac:dyDescent="0.25">
      <c r="A2" s="10" t="s">
        <v>34</v>
      </c>
      <c r="B2" s="3"/>
      <c r="C2" s="3"/>
      <c r="D2" s="3"/>
      <c r="E2" s="3"/>
      <c r="F2" s="3"/>
      <c r="G2" s="3"/>
      <c r="H2" s="3"/>
      <c r="I2" s="2"/>
    </row>
    <row r="3" spans="1:24" ht="15" customHeight="1" x14ac:dyDescent="0.25"/>
    <row r="4" spans="1:24" ht="18" customHeight="1" x14ac:dyDescent="0.25">
      <c r="A4" s="92" t="s">
        <v>33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4"/>
    </row>
    <row r="5" spans="1:24" ht="15" customHeight="1" x14ac:dyDescent="0.25"/>
    <row r="6" spans="1:24" ht="15" customHeight="1" x14ac:dyDescent="0.25">
      <c r="A6" s="79" t="s">
        <v>0</v>
      </c>
      <c r="B6" s="74" t="s">
        <v>1</v>
      </c>
      <c r="C6" s="74" t="s">
        <v>71</v>
      </c>
      <c r="D6" s="79" t="s">
        <v>2</v>
      </c>
      <c r="E6" s="74" t="s">
        <v>3</v>
      </c>
      <c r="F6" s="75" t="s">
        <v>19</v>
      </c>
      <c r="G6" s="75"/>
      <c r="H6" s="75"/>
      <c r="I6" s="76" t="s">
        <v>18</v>
      </c>
      <c r="J6" s="79" t="s">
        <v>4</v>
      </c>
      <c r="K6" s="79" t="s">
        <v>37</v>
      </c>
      <c r="L6" s="13" t="s">
        <v>46</v>
      </c>
      <c r="M6" s="13" t="s">
        <v>47</v>
      </c>
      <c r="N6" s="90" t="s">
        <v>48</v>
      </c>
      <c r="O6" s="90"/>
      <c r="P6" s="90" t="s">
        <v>49</v>
      </c>
      <c r="Q6" s="90"/>
      <c r="R6" s="84" t="s">
        <v>7</v>
      </c>
      <c r="S6" s="84" t="s">
        <v>8</v>
      </c>
      <c r="T6" s="87" t="s">
        <v>36</v>
      </c>
      <c r="U6" s="84" t="s">
        <v>9</v>
      </c>
      <c r="V6" s="76" t="s">
        <v>10</v>
      </c>
      <c r="W6" s="76" t="s">
        <v>16</v>
      </c>
      <c r="X6" s="76" t="s">
        <v>11</v>
      </c>
    </row>
    <row r="7" spans="1:24" ht="64.900000000000006" customHeight="1" x14ac:dyDescent="0.25">
      <c r="A7" s="79"/>
      <c r="B7" s="74"/>
      <c r="C7" s="74"/>
      <c r="D7" s="79"/>
      <c r="E7" s="74"/>
      <c r="F7" s="74" t="s">
        <v>20</v>
      </c>
      <c r="G7" s="74" t="s">
        <v>21</v>
      </c>
      <c r="H7" s="74" t="s">
        <v>22</v>
      </c>
      <c r="I7" s="77"/>
      <c r="J7" s="79"/>
      <c r="K7" s="79"/>
      <c r="L7" s="9" t="s">
        <v>43</v>
      </c>
      <c r="M7" s="9" t="s">
        <v>5</v>
      </c>
      <c r="N7" s="74" t="s">
        <v>42</v>
      </c>
      <c r="O7" s="74"/>
      <c r="P7" s="74" t="s">
        <v>17</v>
      </c>
      <c r="Q7" s="74"/>
      <c r="R7" s="85"/>
      <c r="S7" s="85"/>
      <c r="T7" s="88"/>
      <c r="U7" s="85"/>
      <c r="V7" s="77"/>
      <c r="W7" s="77"/>
      <c r="X7" s="77"/>
    </row>
    <row r="8" spans="1:24" ht="15" customHeight="1" x14ac:dyDescent="0.25">
      <c r="A8" s="79"/>
      <c r="B8" s="76"/>
      <c r="C8" s="74"/>
      <c r="D8" s="79"/>
      <c r="E8" s="74"/>
      <c r="F8" s="74"/>
      <c r="G8" s="74"/>
      <c r="H8" s="74"/>
      <c r="I8" s="78"/>
      <c r="J8" s="79"/>
      <c r="K8" s="79"/>
      <c r="L8" s="12" t="s">
        <v>6</v>
      </c>
      <c r="M8" s="12" t="s">
        <v>6</v>
      </c>
      <c r="N8" s="12" t="s">
        <v>38</v>
      </c>
      <c r="O8" s="12" t="s">
        <v>6</v>
      </c>
      <c r="P8" s="12" t="s">
        <v>38</v>
      </c>
      <c r="Q8" s="12" t="s">
        <v>6</v>
      </c>
      <c r="R8" s="86"/>
      <c r="S8" s="86"/>
      <c r="T8" s="89"/>
      <c r="U8" s="86"/>
      <c r="V8" s="78"/>
      <c r="W8" s="78"/>
      <c r="X8" s="78"/>
    </row>
    <row r="9" spans="1:24" ht="12.75" customHeight="1" x14ac:dyDescent="0.25">
      <c r="A9" s="8">
        <v>1</v>
      </c>
      <c r="B9" s="14">
        <v>13</v>
      </c>
      <c r="C9" s="15" t="s">
        <v>56</v>
      </c>
      <c r="D9" s="15" t="s">
        <v>62</v>
      </c>
      <c r="E9" s="14" t="s">
        <v>63</v>
      </c>
      <c r="F9" s="14">
        <v>2006</v>
      </c>
      <c r="G9" s="14">
        <v>2008</v>
      </c>
      <c r="H9" s="14">
        <v>2005</v>
      </c>
      <c r="I9" s="63">
        <f>VLOOKUP(F9,Letnice!$A$2:$B$7,2,FALSE)+VLOOKUP(G9,Letnice!$A$2:$B$7,2,FALSE)+VLOOKUP(H9,Letnice!$A$2:$B$7,2,FALSE)</f>
        <v>29</v>
      </c>
      <c r="J9" s="4">
        <f>VLOOKUP(I9,Letnice!$A$16:$B$28,2,FALSE)</f>
        <v>1002</v>
      </c>
      <c r="K9" s="14">
        <v>0</v>
      </c>
      <c r="L9" s="16">
        <v>0</v>
      </c>
      <c r="M9" s="16">
        <v>0</v>
      </c>
      <c r="N9" s="17">
        <v>14</v>
      </c>
      <c r="O9" s="16">
        <v>0</v>
      </c>
      <c r="P9" s="17">
        <v>17.2</v>
      </c>
      <c r="Q9" s="16">
        <v>0</v>
      </c>
      <c r="R9" s="22">
        <v>0.36388888888888887</v>
      </c>
      <c r="S9" s="22">
        <v>0.38101851851851848</v>
      </c>
      <c r="T9" s="16">
        <v>0</v>
      </c>
      <c r="U9" s="46">
        <f>S9-R9</f>
        <v>1.7129629629629606E-2</v>
      </c>
      <c r="V9" s="17">
        <f>((((HOUR(U9))*3600)+((MINUTE(U9))*60)+(SECOND(U9)))*2)/60</f>
        <v>49.333333333333336</v>
      </c>
      <c r="W9" s="17">
        <f>L9+M9+N9+O9+P9+Q9+K9+V9+T9</f>
        <v>80.533333333333331</v>
      </c>
      <c r="X9" s="21">
        <f>J9-W9</f>
        <v>921.4666666666667</v>
      </c>
    </row>
    <row r="10" spans="1:24" ht="12.75" customHeight="1" x14ac:dyDescent="0.25">
      <c r="A10" s="8">
        <v>2</v>
      </c>
      <c r="B10" s="14">
        <v>15</v>
      </c>
      <c r="C10" s="15" t="s">
        <v>58</v>
      </c>
      <c r="D10" s="15" t="s">
        <v>62</v>
      </c>
      <c r="E10" s="14" t="s">
        <v>64</v>
      </c>
      <c r="F10" s="14">
        <v>2006</v>
      </c>
      <c r="G10" s="14">
        <v>2006</v>
      </c>
      <c r="H10" s="14">
        <v>2008</v>
      </c>
      <c r="I10" s="63">
        <f>VLOOKUP(F10,Letnice!$A$2:$B$7,2,FALSE)+VLOOKUP(G10,Letnice!$A$2:$B$7,2,FALSE)+VLOOKUP(H10,Letnice!$A$2:$B$7,2,FALSE)</f>
        <v>28</v>
      </c>
      <c r="J10" s="4">
        <f>VLOOKUP(I10,Letnice!$A$16:$B$28,2,FALSE)</f>
        <v>1002</v>
      </c>
      <c r="K10" s="14">
        <v>0</v>
      </c>
      <c r="L10" s="16">
        <v>0</v>
      </c>
      <c r="M10" s="16">
        <v>2</v>
      </c>
      <c r="N10" s="17">
        <v>18</v>
      </c>
      <c r="O10" s="16">
        <v>0</v>
      </c>
      <c r="P10" s="17">
        <v>23.2</v>
      </c>
      <c r="Q10" s="16">
        <v>0</v>
      </c>
      <c r="R10" s="22">
        <v>0.36944444444444446</v>
      </c>
      <c r="S10" s="22">
        <v>0.38472222222222219</v>
      </c>
      <c r="T10" s="16">
        <v>0</v>
      </c>
      <c r="U10" s="46">
        <f>S10-R10</f>
        <v>1.5277777777777724E-2</v>
      </c>
      <c r="V10" s="17">
        <f>((((HOUR(U10))*3600)+((MINUTE(U10))*60)+(SECOND(U10)))*2)/60</f>
        <v>44</v>
      </c>
      <c r="W10" s="17">
        <f>L10+M10+N10+O10+P10+Q10+K10+V10+T10</f>
        <v>87.2</v>
      </c>
      <c r="X10" s="21">
        <f>J10-W10</f>
        <v>914.8</v>
      </c>
    </row>
    <row r="11" spans="1:24" ht="12.75" customHeight="1" x14ac:dyDescent="0.25">
      <c r="A11" s="8">
        <v>3</v>
      </c>
      <c r="B11" s="14">
        <v>25</v>
      </c>
      <c r="C11" s="15" t="s">
        <v>59</v>
      </c>
      <c r="D11" s="15" t="s">
        <v>62</v>
      </c>
      <c r="E11" s="14" t="s">
        <v>72</v>
      </c>
      <c r="F11" s="14">
        <v>2005</v>
      </c>
      <c r="G11" s="14">
        <v>2006</v>
      </c>
      <c r="H11" s="14">
        <v>2006</v>
      </c>
      <c r="I11" s="63">
        <f>VLOOKUP(F11,Letnice!$A$2:$B$7,2,FALSE)+VLOOKUP(G11,Letnice!$A$2:$B$7,2,FALSE)+VLOOKUP(H11,Letnice!$A$2:$B$7,2,FALSE)</f>
        <v>31</v>
      </c>
      <c r="J11" s="4">
        <f>VLOOKUP(I11,Letnice!$A$16:$B$28,2,FALSE)</f>
        <v>1001</v>
      </c>
      <c r="K11" s="14">
        <v>0</v>
      </c>
      <c r="L11" s="16">
        <v>0</v>
      </c>
      <c r="M11" s="16">
        <v>0</v>
      </c>
      <c r="N11" s="17">
        <v>16.8</v>
      </c>
      <c r="O11" s="16">
        <v>15</v>
      </c>
      <c r="P11" s="17">
        <v>18.600000000000001</v>
      </c>
      <c r="Q11" s="16">
        <v>0</v>
      </c>
      <c r="R11" s="22">
        <v>0.3833333333333333</v>
      </c>
      <c r="S11" s="22">
        <v>0.40116898148148145</v>
      </c>
      <c r="T11" s="16">
        <v>0</v>
      </c>
      <c r="U11" s="46">
        <f>S11-R11</f>
        <v>1.7835648148148142E-2</v>
      </c>
      <c r="V11" s="17">
        <f>((((HOUR(U11))*3600)+((MINUTE(U11))*60)+(SECOND(U11)))*2)/60</f>
        <v>51.366666666666667</v>
      </c>
      <c r="W11" s="17">
        <f>L11+M11+N11+O11+P11+Q11+K11+V11+T11</f>
        <v>101.76666666666668</v>
      </c>
      <c r="X11" s="21">
        <f>J11-W11</f>
        <v>899.23333333333335</v>
      </c>
    </row>
    <row r="12" spans="1:24" ht="12.75" customHeight="1" x14ac:dyDescent="0.25">
      <c r="A12" s="8">
        <v>4</v>
      </c>
      <c r="B12" s="14">
        <v>8</v>
      </c>
      <c r="C12" s="15" t="s">
        <v>61</v>
      </c>
      <c r="D12" s="15" t="s">
        <v>62</v>
      </c>
      <c r="E12" s="14" t="s">
        <v>73</v>
      </c>
      <c r="F12" s="14">
        <v>2007</v>
      </c>
      <c r="G12" s="14">
        <v>2006</v>
      </c>
      <c r="H12" s="14">
        <v>2005</v>
      </c>
      <c r="I12" s="63">
        <f>VLOOKUP(F12,Letnice!$A$2:$B$7,2,FALSE)+VLOOKUP(G12,Letnice!$A$2:$B$7,2,FALSE)+VLOOKUP(H12,Letnice!$A$2:$B$7,2,FALSE)</f>
        <v>30</v>
      </c>
      <c r="J12" s="4">
        <f>VLOOKUP(I12,Letnice!$A$16:$B$28,2,FALSE)</f>
        <v>1001</v>
      </c>
      <c r="K12" s="14">
        <v>0</v>
      </c>
      <c r="L12" s="16">
        <v>0</v>
      </c>
      <c r="M12" s="16">
        <v>0</v>
      </c>
      <c r="N12" s="17">
        <v>20.100000000000001</v>
      </c>
      <c r="O12" s="16">
        <v>5</v>
      </c>
      <c r="P12" s="17">
        <v>24.9</v>
      </c>
      <c r="Q12" s="16">
        <v>2</v>
      </c>
      <c r="R12" s="22">
        <v>0.35416666666666669</v>
      </c>
      <c r="S12" s="22">
        <v>0.37451388888888887</v>
      </c>
      <c r="T12" s="16">
        <v>0</v>
      </c>
      <c r="U12" s="46">
        <f>S12-R12</f>
        <v>2.0347222222222183E-2</v>
      </c>
      <c r="V12" s="17">
        <f>((((HOUR(U12))*3600)+((MINUTE(U12))*60)+(SECOND(U12)))*2)/60</f>
        <v>58.6</v>
      </c>
      <c r="W12" s="17">
        <f>L12+M12+N12+O12+P12+Q12+K12+V12+T12</f>
        <v>110.6</v>
      </c>
      <c r="X12" s="21">
        <f>J12-W12</f>
        <v>890.4</v>
      </c>
    </row>
    <row r="13" spans="1:24" ht="12.75" customHeight="1" x14ac:dyDescent="0.25">
      <c r="A13" s="8">
        <v>5</v>
      </c>
      <c r="B13" s="14">
        <v>23</v>
      </c>
      <c r="C13" s="15" t="s">
        <v>60</v>
      </c>
      <c r="D13" s="15" t="s">
        <v>62</v>
      </c>
      <c r="E13" s="14" t="s">
        <v>65</v>
      </c>
      <c r="F13" s="14">
        <v>2005</v>
      </c>
      <c r="G13" s="14">
        <v>2005</v>
      </c>
      <c r="H13" s="14">
        <v>2007</v>
      </c>
      <c r="I13" s="63">
        <f>VLOOKUP(F13,Letnice!$A$2:$B$7,2,FALSE)+VLOOKUP(G13,Letnice!$A$2:$B$7,2,FALSE)+VLOOKUP(H13,Letnice!$A$2:$B$7,2,FALSE)</f>
        <v>31</v>
      </c>
      <c r="J13" s="4">
        <f>VLOOKUP(I13,Letnice!$A$16:$B$28,2,FALSE)</f>
        <v>1001</v>
      </c>
      <c r="K13" s="14">
        <v>0</v>
      </c>
      <c r="L13" s="16">
        <v>0</v>
      </c>
      <c r="M13" s="16">
        <v>0</v>
      </c>
      <c r="N13" s="17">
        <v>17.2</v>
      </c>
      <c r="O13" s="16">
        <v>15</v>
      </c>
      <c r="P13" s="17">
        <v>22.1</v>
      </c>
      <c r="Q13" s="16">
        <v>7</v>
      </c>
      <c r="R13" s="22">
        <v>0.38055555555555554</v>
      </c>
      <c r="S13" s="22">
        <v>0.39930555555555558</v>
      </c>
      <c r="T13" s="16">
        <v>0</v>
      </c>
      <c r="U13" s="46">
        <f>S13-R13</f>
        <v>1.8750000000000044E-2</v>
      </c>
      <c r="V13" s="17">
        <f>((((HOUR(U13))*3600)+((MINUTE(U13))*60)+(SECOND(U13)))*2)/60</f>
        <v>54</v>
      </c>
      <c r="W13" s="17">
        <f>L13+M13+N13+O13+P13+Q13+K13+V13+T13</f>
        <v>115.30000000000001</v>
      </c>
      <c r="X13" s="21">
        <f>J13-W13</f>
        <v>885.7</v>
      </c>
    </row>
    <row r="14" spans="1:24" ht="12.75" customHeight="1" x14ac:dyDescent="0.25">
      <c r="A14" s="48"/>
      <c r="B14" s="49"/>
      <c r="C14" s="50"/>
      <c r="D14" s="50"/>
      <c r="E14" s="49"/>
      <c r="F14" s="49"/>
      <c r="G14" s="49"/>
      <c r="H14" s="49"/>
      <c r="I14" s="65"/>
      <c r="J14" s="51"/>
      <c r="K14" s="49"/>
      <c r="L14" s="66"/>
      <c r="M14" s="66"/>
      <c r="N14" s="67"/>
      <c r="O14" s="66"/>
      <c r="P14" s="67"/>
      <c r="Q14" s="66"/>
      <c r="R14" s="68"/>
      <c r="S14" s="68"/>
      <c r="T14" s="66"/>
      <c r="U14" s="69"/>
      <c r="V14" s="67"/>
      <c r="W14" s="67"/>
      <c r="X14" s="59"/>
    </row>
    <row r="15" spans="1:24" ht="12.75" customHeight="1" x14ac:dyDescent="0.25">
      <c r="A15" s="91" t="s">
        <v>77</v>
      </c>
      <c r="B15" s="91"/>
      <c r="C15" s="91"/>
      <c r="D15" s="91"/>
      <c r="E15" s="91"/>
      <c r="F15" s="49"/>
      <c r="G15" s="49"/>
      <c r="H15" s="49"/>
      <c r="I15" s="65"/>
      <c r="J15" s="51"/>
      <c r="K15" s="49"/>
      <c r="L15" s="66"/>
      <c r="M15" s="66"/>
      <c r="N15" s="67"/>
      <c r="O15" s="66"/>
      <c r="P15" s="67"/>
      <c r="Q15" s="66"/>
      <c r="R15" s="68"/>
      <c r="S15" s="68"/>
      <c r="T15" s="66"/>
      <c r="U15" s="69"/>
      <c r="V15" s="67"/>
      <c r="W15" s="67"/>
      <c r="X15" s="59"/>
    </row>
    <row r="16" spans="1:24" ht="12.75" customHeight="1" x14ac:dyDescent="0.25">
      <c r="A16" s="8" t="s">
        <v>78</v>
      </c>
      <c r="B16" s="14">
        <v>44</v>
      </c>
      <c r="C16" s="15" t="s">
        <v>57</v>
      </c>
      <c r="D16" s="15" t="s">
        <v>62</v>
      </c>
      <c r="E16" s="14" t="s">
        <v>76</v>
      </c>
      <c r="F16" s="14">
        <v>2007</v>
      </c>
      <c r="G16" s="14">
        <v>2006</v>
      </c>
      <c r="H16" s="14">
        <v>2006</v>
      </c>
      <c r="I16" s="63">
        <f>VLOOKUP(F16,Letnice!$A$2:$B$7,2,FALSE)+VLOOKUP(G16,Letnice!$A$2:$B$7,2,FALSE)+VLOOKUP(H16,Letnice!$A$2:$B$7,2,FALSE)</f>
        <v>29</v>
      </c>
      <c r="J16" s="4">
        <f>VLOOKUP(I16,Letnice!$A$16:$B$28,2,FALSE)</f>
        <v>1002</v>
      </c>
      <c r="K16" s="14">
        <v>0</v>
      </c>
      <c r="L16" s="16">
        <v>0</v>
      </c>
      <c r="M16" s="16">
        <v>0</v>
      </c>
      <c r="N16" s="17">
        <v>13.9</v>
      </c>
      <c r="O16" s="16">
        <v>0</v>
      </c>
      <c r="P16" s="17">
        <v>21.2</v>
      </c>
      <c r="Q16" s="16">
        <v>0</v>
      </c>
      <c r="R16" s="22">
        <v>0.40416666666666662</v>
      </c>
      <c r="S16" s="22">
        <v>0.41875000000000001</v>
      </c>
      <c r="T16" s="16">
        <v>0</v>
      </c>
      <c r="U16" s="46">
        <f>S16-R16</f>
        <v>1.4583333333333393E-2</v>
      </c>
      <c r="V16" s="17">
        <f>((((HOUR(U16))*3600)+((MINUTE(U16))*60)+(SECOND(U16)))*2)/60</f>
        <v>42</v>
      </c>
      <c r="W16" s="17">
        <f>L16+M16+N16+O16+P16+Q16+K16+V16+T16</f>
        <v>77.099999999999994</v>
      </c>
      <c r="X16" s="21">
        <f>J16-W16</f>
        <v>924.9</v>
      </c>
    </row>
    <row r="17" spans="1:29" ht="13.15" customHeight="1" x14ac:dyDescent="0.25">
      <c r="A17" s="48"/>
      <c r="B17" s="49"/>
      <c r="C17" s="50"/>
      <c r="D17" s="50"/>
      <c r="E17" s="49"/>
      <c r="F17" s="49"/>
      <c r="G17" s="49"/>
      <c r="H17" s="49"/>
      <c r="I17" s="60"/>
      <c r="J17" s="51"/>
      <c r="K17" s="52"/>
      <c r="L17" s="53"/>
      <c r="M17" s="53"/>
      <c r="N17" s="54"/>
      <c r="O17" s="53"/>
      <c r="P17" s="54"/>
      <c r="Q17" s="53"/>
      <c r="R17" s="53"/>
      <c r="S17" s="53"/>
      <c r="T17" s="54"/>
      <c r="U17" s="53"/>
      <c r="V17" s="56"/>
      <c r="W17" s="56"/>
      <c r="X17" s="57"/>
      <c r="Y17" s="58"/>
      <c r="Z17" s="54"/>
      <c r="AA17" s="54"/>
      <c r="AB17" s="59"/>
      <c r="AC17" s="61"/>
    </row>
    <row r="18" spans="1:29" ht="13.15" customHeight="1" x14ac:dyDescent="0.25">
      <c r="U18"/>
      <c r="W18" s="1"/>
    </row>
    <row r="19" spans="1:29" ht="13.15" customHeight="1" x14ac:dyDescent="0.25">
      <c r="A19" s="70" t="s">
        <v>54</v>
      </c>
      <c r="B19" s="70"/>
      <c r="C19" s="70"/>
      <c r="D19" s="71" t="s">
        <v>54</v>
      </c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 t="s">
        <v>30</v>
      </c>
      <c r="V19" s="71"/>
      <c r="W19" s="71"/>
      <c r="X19" s="71"/>
      <c r="Y19" s="62"/>
      <c r="Z19" s="62"/>
      <c r="AA19" s="62"/>
      <c r="AB19" s="62"/>
    </row>
    <row r="20" spans="1:29" ht="11.45" customHeight="1" x14ac:dyDescent="0.25">
      <c r="A20" s="72" t="s">
        <v>13</v>
      </c>
      <c r="B20" s="72"/>
      <c r="C20" s="72"/>
      <c r="D20" s="73" t="s">
        <v>14</v>
      </c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 t="s">
        <v>15</v>
      </c>
      <c r="V20" s="73"/>
      <c r="W20" s="73"/>
      <c r="X20" s="73"/>
      <c r="Y20" s="47"/>
      <c r="Z20" s="47"/>
      <c r="AA20" s="47"/>
      <c r="AB20" s="47"/>
    </row>
  </sheetData>
  <sortState ref="B9:X14">
    <sortCondition descending="1" ref="X9:X14"/>
  </sortState>
  <mergeCells count="32">
    <mergeCell ref="A4:X4"/>
    <mergeCell ref="U1:X1"/>
    <mergeCell ref="T6:T8"/>
    <mergeCell ref="U6:U8"/>
    <mergeCell ref="V6:V8"/>
    <mergeCell ref="W6:W8"/>
    <mergeCell ref="X6:X8"/>
    <mergeCell ref="F7:F8"/>
    <mergeCell ref="G7:G8"/>
    <mergeCell ref="H7:H8"/>
    <mergeCell ref="N7:O7"/>
    <mergeCell ref="K6:K8"/>
    <mergeCell ref="N6:O6"/>
    <mergeCell ref="P6:Q6"/>
    <mergeCell ref="R6:R8"/>
    <mergeCell ref="S6:S8"/>
    <mergeCell ref="P7:Q7"/>
    <mergeCell ref="F6:H6"/>
    <mergeCell ref="I6:I8"/>
    <mergeCell ref="J6:J8"/>
    <mergeCell ref="A6:A8"/>
    <mergeCell ref="B6:B8"/>
    <mergeCell ref="C6:C8"/>
    <mergeCell ref="D6:D8"/>
    <mergeCell ref="E6:E8"/>
    <mergeCell ref="A15:E15"/>
    <mergeCell ref="A19:C19"/>
    <mergeCell ref="A20:C20"/>
    <mergeCell ref="U19:X19"/>
    <mergeCell ref="U20:X20"/>
    <mergeCell ref="D19:T19"/>
    <mergeCell ref="D20:T20"/>
  </mergeCells>
  <printOptions horizontalCentered="1"/>
  <pageMargins left="0.39370078740157483" right="0.39370078740157483" top="0.39370078740157483" bottom="0.39370078740157483" header="0.39370078740157483" footer="0.39370078740157483"/>
  <pageSetup paperSize="9"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C13"/>
  <sheetViews>
    <sheetView view="pageBreakPreview" zoomScaleNormal="85" zoomScaleSheetLayoutView="100" workbookViewId="0">
      <selection activeCell="X10" sqref="X10"/>
    </sheetView>
  </sheetViews>
  <sheetFormatPr defaultRowHeight="15" x14ac:dyDescent="0.25"/>
  <cols>
    <col min="1" max="2" width="3.7109375" customWidth="1"/>
    <col min="3" max="5" width="20.7109375" customWidth="1"/>
    <col min="6" max="8" width="4.7109375" customWidth="1"/>
    <col min="9" max="9" width="4.28515625" customWidth="1"/>
    <col min="10" max="10" width="7.28515625" customWidth="1"/>
    <col min="11" max="11" width="2.7109375" customWidth="1"/>
    <col min="12" max="13" width="4.42578125" customWidth="1"/>
    <col min="14" max="14" width="5.28515625" customWidth="1"/>
    <col min="15" max="15" width="4.42578125" customWidth="1"/>
    <col min="16" max="16" width="5.28515625" customWidth="1"/>
    <col min="17" max="17" width="4.42578125" customWidth="1"/>
    <col min="18" max="18" width="5.28515625" customWidth="1"/>
    <col min="19" max="19" width="4.42578125" customWidth="1"/>
    <col min="20" max="20" width="5.28515625" customWidth="1"/>
    <col min="21" max="21" width="4.42578125" customWidth="1"/>
    <col min="22" max="22" width="9.7109375" customWidth="1"/>
    <col min="23" max="23" width="9.7109375" style="1" customWidth="1"/>
    <col min="24" max="24" width="4.42578125" customWidth="1"/>
    <col min="25" max="25" width="9.7109375" customWidth="1"/>
    <col min="26" max="27" width="7.7109375" customWidth="1"/>
    <col min="28" max="28" width="8.7109375" customWidth="1"/>
    <col min="29" max="29" width="11.7109375" customWidth="1"/>
  </cols>
  <sheetData>
    <row r="1" spans="1:29" ht="18" customHeight="1" x14ac:dyDescent="0.25">
      <c r="A1" s="10" t="s">
        <v>55</v>
      </c>
      <c r="B1" s="3"/>
      <c r="C1" s="3"/>
      <c r="D1" s="3"/>
      <c r="E1" s="3"/>
      <c r="F1" s="3"/>
      <c r="G1" s="3"/>
      <c r="H1" s="3"/>
      <c r="I1" s="2"/>
      <c r="Y1" s="80" t="s">
        <v>35</v>
      </c>
      <c r="Z1" s="80"/>
      <c r="AA1" s="80"/>
      <c r="AB1" s="80"/>
    </row>
    <row r="2" spans="1:29" ht="18" customHeight="1" x14ac:dyDescent="0.25">
      <c r="A2" s="10" t="s">
        <v>34</v>
      </c>
      <c r="B2" s="3"/>
      <c r="C2" s="3"/>
      <c r="D2" s="3"/>
      <c r="E2" s="3"/>
      <c r="F2" s="3"/>
      <c r="G2" s="3"/>
      <c r="H2" s="3"/>
      <c r="I2" s="2"/>
    </row>
    <row r="3" spans="1:29" ht="15" customHeight="1" x14ac:dyDescent="0.25"/>
    <row r="4" spans="1:29" ht="18" customHeight="1" x14ac:dyDescent="0.25">
      <c r="A4" s="95" t="s">
        <v>31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7"/>
    </row>
    <row r="5" spans="1:29" ht="15" customHeight="1" x14ac:dyDescent="0.25"/>
    <row r="6" spans="1:29" ht="15" customHeight="1" x14ac:dyDescent="0.25">
      <c r="A6" s="79" t="s">
        <v>0</v>
      </c>
      <c r="B6" s="74" t="s">
        <v>1</v>
      </c>
      <c r="C6" s="74" t="s">
        <v>71</v>
      </c>
      <c r="D6" s="79" t="s">
        <v>2</v>
      </c>
      <c r="E6" s="74" t="s">
        <v>3</v>
      </c>
      <c r="F6" s="75" t="s">
        <v>19</v>
      </c>
      <c r="G6" s="75"/>
      <c r="H6" s="75"/>
      <c r="I6" s="76" t="s">
        <v>18</v>
      </c>
      <c r="J6" s="79" t="s">
        <v>4</v>
      </c>
      <c r="K6" s="79" t="s">
        <v>37</v>
      </c>
      <c r="L6" s="13" t="s">
        <v>46</v>
      </c>
      <c r="M6" s="13" t="s">
        <v>47</v>
      </c>
      <c r="N6" s="90" t="s">
        <v>48</v>
      </c>
      <c r="O6" s="90"/>
      <c r="P6" s="90" t="s">
        <v>50</v>
      </c>
      <c r="Q6" s="90"/>
      <c r="R6" s="90" t="s">
        <v>51</v>
      </c>
      <c r="S6" s="90"/>
      <c r="T6" s="90" t="s">
        <v>49</v>
      </c>
      <c r="U6" s="90"/>
      <c r="V6" s="84" t="s">
        <v>7</v>
      </c>
      <c r="W6" s="84" t="s">
        <v>8</v>
      </c>
      <c r="X6" s="87" t="s">
        <v>36</v>
      </c>
      <c r="Y6" s="84" t="s">
        <v>9</v>
      </c>
      <c r="Z6" s="76" t="s">
        <v>10</v>
      </c>
      <c r="AA6" s="76" t="s">
        <v>16</v>
      </c>
      <c r="AB6" s="76" t="s">
        <v>11</v>
      </c>
    </row>
    <row r="7" spans="1:29" ht="64.900000000000006" customHeight="1" x14ac:dyDescent="0.25">
      <c r="A7" s="79"/>
      <c r="B7" s="74"/>
      <c r="C7" s="74"/>
      <c r="D7" s="79"/>
      <c r="E7" s="74"/>
      <c r="F7" s="74" t="s">
        <v>20</v>
      </c>
      <c r="G7" s="74" t="s">
        <v>21</v>
      </c>
      <c r="H7" s="74" t="s">
        <v>22</v>
      </c>
      <c r="I7" s="77"/>
      <c r="J7" s="79"/>
      <c r="K7" s="79"/>
      <c r="L7" s="9" t="s">
        <v>43</v>
      </c>
      <c r="M7" s="9" t="s">
        <v>5</v>
      </c>
      <c r="N7" s="74" t="s">
        <v>42</v>
      </c>
      <c r="O7" s="74"/>
      <c r="P7" s="74" t="s">
        <v>39</v>
      </c>
      <c r="Q7" s="79"/>
      <c r="R7" s="74" t="s">
        <v>44</v>
      </c>
      <c r="S7" s="74"/>
      <c r="T7" s="74" t="s">
        <v>17</v>
      </c>
      <c r="U7" s="74"/>
      <c r="V7" s="85"/>
      <c r="W7" s="85"/>
      <c r="X7" s="88"/>
      <c r="Y7" s="85"/>
      <c r="Z7" s="77"/>
      <c r="AA7" s="77"/>
      <c r="AB7" s="77"/>
    </row>
    <row r="8" spans="1:29" ht="15" customHeight="1" x14ac:dyDescent="0.25">
      <c r="A8" s="79"/>
      <c r="B8" s="76"/>
      <c r="C8" s="74"/>
      <c r="D8" s="79"/>
      <c r="E8" s="74"/>
      <c r="F8" s="74"/>
      <c r="G8" s="74"/>
      <c r="H8" s="74"/>
      <c r="I8" s="78"/>
      <c r="J8" s="79"/>
      <c r="K8" s="79"/>
      <c r="L8" s="12" t="s">
        <v>6</v>
      </c>
      <c r="M8" s="12" t="s">
        <v>6</v>
      </c>
      <c r="N8" s="12" t="s">
        <v>38</v>
      </c>
      <c r="O8" s="12" t="s">
        <v>6</v>
      </c>
      <c r="P8" s="12" t="s">
        <v>38</v>
      </c>
      <c r="Q8" s="12" t="s">
        <v>6</v>
      </c>
      <c r="R8" s="12" t="s">
        <v>38</v>
      </c>
      <c r="S8" s="12" t="s">
        <v>6</v>
      </c>
      <c r="T8" s="12" t="s">
        <v>38</v>
      </c>
      <c r="U8" s="12" t="s">
        <v>6</v>
      </c>
      <c r="V8" s="86"/>
      <c r="W8" s="86"/>
      <c r="X8" s="89"/>
      <c r="Y8" s="86"/>
      <c r="Z8" s="78"/>
      <c r="AA8" s="78"/>
      <c r="AB8" s="78"/>
    </row>
    <row r="9" spans="1:29" ht="12.75" customHeight="1" x14ac:dyDescent="0.25">
      <c r="A9" s="8">
        <v>1</v>
      </c>
      <c r="B9" s="14">
        <v>3</v>
      </c>
      <c r="C9" s="15" t="s">
        <v>61</v>
      </c>
      <c r="D9" s="15" t="s">
        <v>62</v>
      </c>
      <c r="E9" s="14" t="s">
        <v>66</v>
      </c>
      <c r="F9" s="14">
        <v>2000</v>
      </c>
      <c r="G9" s="14">
        <v>2002</v>
      </c>
      <c r="H9" s="14">
        <v>2002</v>
      </c>
      <c r="I9" s="63">
        <f>VLOOKUP(F9,Letnice!$D$2:$E$12,2,FALSE)+VLOOKUP(G9,Letnice!$D$2:$E$12,2,FALSE)+VLOOKUP(H9,Letnice!$D$2:$E$12,2,FALSE)</f>
        <v>44</v>
      </c>
      <c r="J9" s="4">
        <f>VLOOKUP(I9,Letnice!$D$16:$E$28,2,FALSE)</f>
        <v>1002</v>
      </c>
      <c r="K9" s="14">
        <v>0</v>
      </c>
      <c r="L9" s="16">
        <v>0</v>
      </c>
      <c r="M9" s="16">
        <v>0</v>
      </c>
      <c r="N9" s="17">
        <v>15.4</v>
      </c>
      <c r="O9" s="16">
        <v>15</v>
      </c>
      <c r="P9" s="17">
        <v>35</v>
      </c>
      <c r="Q9" s="16">
        <v>5</v>
      </c>
      <c r="R9" s="17">
        <v>17.600000000000001</v>
      </c>
      <c r="S9" s="16">
        <v>0</v>
      </c>
      <c r="T9" s="17">
        <v>17.3</v>
      </c>
      <c r="U9" s="16">
        <v>0</v>
      </c>
      <c r="V9" s="22">
        <v>0.35000000000000003</v>
      </c>
      <c r="W9" s="22">
        <v>0.3901041666666667</v>
      </c>
      <c r="X9" s="16">
        <v>0</v>
      </c>
      <c r="Y9" s="46">
        <f>W9-V9</f>
        <v>4.0104166666666663E-2</v>
      </c>
      <c r="Z9" s="17">
        <f>((((HOUR(Y9))*3600)+((MINUTE(Y9))*60)+(SECOND(Y9)))*2)/60</f>
        <v>115.5</v>
      </c>
      <c r="AA9" s="17">
        <f>L9+M9+N9+O9+P9+Q9+T9+U9+K9+Z9+X9+R9+S9</f>
        <v>220.79999999999998</v>
      </c>
      <c r="AB9" s="21">
        <f t="shared" ref="AB9" si="0">J9-AA9</f>
        <v>781.2</v>
      </c>
    </row>
    <row r="10" spans="1:29" ht="13.15" customHeight="1" x14ac:dyDescent="0.25">
      <c r="A10" s="48"/>
      <c r="B10" s="49"/>
      <c r="C10" s="50"/>
      <c r="D10" s="50"/>
      <c r="E10" s="49"/>
      <c r="F10" s="49"/>
      <c r="G10" s="49"/>
      <c r="H10" s="49"/>
      <c r="I10" s="60"/>
      <c r="J10" s="51"/>
      <c r="K10" s="52"/>
      <c r="L10" s="53"/>
      <c r="M10" s="53"/>
      <c r="N10" s="54"/>
      <c r="O10" s="53"/>
      <c r="P10" s="54"/>
      <c r="Q10" s="53"/>
      <c r="R10" s="53"/>
      <c r="S10" s="53"/>
      <c r="T10" s="54"/>
      <c r="U10" s="53"/>
      <c r="V10" s="56"/>
      <c r="W10" s="56"/>
      <c r="X10" s="57"/>
      <c r="Y10" s="58"/>
      <c r="Z10" s="54"/>
      <c r="AA10" s="54"/>
      <c r="AB10" s="59"/>
      <c r="AC10" s="61"/>
    </row>
    <row r="11" spans="1:29" ht="13.15" customHeight="1" x14ac:dyDescent="0.25"/>
    <row r="12" spans="1:29" ht="13.15" customHeight="1" x14ac:dyDescent="0.25">
      <c r="A12" s="70" t="s">
        <v>54</v>
      </c>
      <c r="B12" s="70"/>
      <c r="C12" s="70"/>
      <c r="D12" s="71" t="s">
        <v>54</v>
      </c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 t="s">
        <v>30</v>
      </c>
      <c r="Z12" s="71"/>
      <c r="AA12" s="71"/>
      <c r="AB12" s="71"/>
    </row>
    <row r="13" spans="1:29" ht="11.45" customHeight="1" x14ac:dyDescent="0.25">
      <c r="A13" s="72" t="s">
        <v>13</v>
      </c>
      <c r="B13" s="72"/>
      <c r="C13" s="72"/>
      <c r="D13" s="73" t="s">
        <v>14</v>
      </c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 t="s">
        <v>15</v>
      </c>
      <c r="Z13" s="73"/>
      <c r="AA13" s="73"/>
      <c r="AB13" s="73"/>
    </row>
  </sheetData>
  <mergeCells count="35">
    <mergeCell ref="Y1:AB1"/>
    <mergeCell ref="X6:X8"/>
    <mergeCell ref="Y6:Y8"/>
    <mergeCell ref="Z6:Z8"/>
    <mergeCell ref="AA6:AA8"/>
    <mergeCell ref="AB6:AB8"/>
    <mergeCell ref="A4:AB4"/>
    <mergeCell ref="A6:A8"/>
    <mergeCell ref="B6:B8"/>
    <mergeCell ref="C6:C8"/>
    <mergeCell ref="D6:D8"/>
    <mergeCell ref="E6:E8"/>
    <mergeCell ref="F6:H6"/>
    <mergeCell ref="F7:F8"/>
    <mergeCell ref="A13:C13"/>
    <mergeCell ref="D13:X13"/>
    <mergeCell ref="P7:Q7"/>
    <mergeCell ref="K6:K8"/>
    <mergeCell ref="N6:O6"/>
    <mergeCell ref="Y13:AB13"/>
    <mergeCell ref="R6:S6"/>
    <mergeCell ref="R7:S7"/>
    <mergeCell ref="A12:C12"/>
    <mergeCell ref="D12:X12"/>
    <mergeCell ref="Y12:AB12"/>
    <mergeCell ref="T6:U6"/>
    <mergeCell ref="V6:V8"/>
    <mergeCell ref="W6:W8"/>
    <mergeCell ref="T7:U7"/>
    <mergeCell ref="P6:Q6"/>
    <mergeCell ref="G7:G8"/>
    <mergeCell ref="H7:H8"/>
    <mergeCell ref="N7:O7"/>
    <mergeCell ref="I6:I8"/>
    <mergeCell ref="J6:J8"/>
  </mergeCells>
  <printOptions horizontalCentered="1"/>
  <pageMargins left="0.39370078740157483" right="0.39370078740157483" top="0.39370078740157483" bottom="0.39370078740157483" header="0.39370078740157483" footer="0.39370078740157483"/>
  <pageSetup paperSize="9" scale="6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C15"/>
  <sheetViews>
    <sheetView view="pageBreakPreview" zoomScaleNormal="85" zoomScaleSheetLayoutView="100" workbookViewId="0">
      <selection activeCell="E22" sqref="E22"/>
    </sheetView>
  </sheetViews>
  <sheetFormatPr defaultRowHeight="15" x14ac:dyDescent="0.25"/>
  <cols>
    <col min="1" max="2" width="3.7109375" customWidth="1"/>
    <col min="3" max="5" width="20.7109375" customWidth="1"/>
    <col min="6" max="8" width="4.7109375" customWidth="1"/>
    <col min="9" max="9" width="4.28515625" customWidth="1"/>
    <col min="10" max="10" width="7.28515625" customWidth="1"/>
    <col min="11" max="11" width="2.7109375" customWidth="1"/>
    <col min="12" max="13" width="4.42578125" customWidth="1"/>
    <col min="14" max="14" width="5.28515625" customWidth="1"/>
    <col min="15" max="15" width="4.42578125" customWidth="1"/>
    <col min="16" max="16" width="5.28515625" customWidth="1"/>
    <col min="17" max="17" width="4.42578125" customWidth="1"/>
    <col min="18" max="18" width="5.28515625" customWidth="1"/>
    <col min="19" max="19" width="4.42578125" customWidth="1"/>
    <col min="20" max="20" width="5.28515625" customWidth="1"/>
    <col min="21" max="21" width="4.42578125" customWidth="1"/>
    <col min="22" max="22" width="9.7109375" customWidth="1"/>
    <col min="23" max="23" width="9.7109375" style="1" customWidth="1"/>
    <col min="24" max="24" width="4.42578125" customWidth="1"/>
    <col min="25" max="25" width="9.7109375" customWidth="1"/>
    <col min="26" max="27" width="7.7109375" customWidth="1"/>
    <col min="28" max="28" width="8.7109375" customWidth="1"/>
    <col min="29" max="29" width="11.7109375" customWidth="1"/>
  </cols>
  <sheetData>
    <row r="1" spans="1:29" ht="18" customHeight="1" x14ac:dyDescent="0.25">
      <c r="A1" s="10" t="s">
        <v>55</v>
      </c>
      <c r="B1" s="3"/>
      <c r="C1" s="3"/>
      <c r="D1" s="3"/>
      <c r="E1" s="3"/>
      <c r="F1" s="3"/>
      <c r="G1" s="3"/>
      <c r="H1" s="3"/>
      <c r="I1" s="2"/>
      <c r="Y1" s="80" t="s">
        <v>35</v>
      </c>
      <c r="Z1" s="80"/>
      <c r="AA1" s="80"/>
      <c r="AB1" s="80"/>
    </row>
    <row r="2" spans="1:29" ht="18" customHeight="1" x14ac:dyDescent="0.25">
      <c r="A2" s="10" t="s">
        <v>34</v>
      </c>
      <c r="B2" s="3"/>
      <c r="C2" s="3"/>
      <c r="D2" s="3"/>
      <c r="E2" s="3"/>
      <c r="F2" s="3"/>
      <c r="G2" s="3"/>
      <c r="H2" s="3"/>
      <c r="I2" s="2"/>
    </row>
    <row r="3" spans="1:29" ht="15" customHeight="1" x14ac:dyDescent="0.25"/>
    <row r="4" spans="1:29" ht="18" customHeight="1" x14ac:dyDescent="0.25">
      <c r="A4" s="98" t="s">
        <v>28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100"/>
    </row>
    <row r="5" spans="1:29" ht="15" customHeight="1" x14ac:dyDescent="0.25"/>
    <row r="6" spans="1:29" ht="15" customHeight="1" x14ac:dyDescent="0.25">
      <c r="A6" s="79" t="s">
        <v>0</v>
      </c>
      <c r="B6" s="74" t="s">
        <v>1</v>
      </c>
      <c r="C6" s="74" t="s">
        <v>71</v>
      </c>
      <c r="D6" s="79" t="s">
        <v>2</v>
      </c>
      <c r="E6" s="74" t="s">
        <v>3</v>
      </c>
      <c r="F6" s="75" t="s">
        <v>19</v>
      </c>
      <c r="G6" s="75"/>
      <c r="H6" s="75"/>
      <c r="I6" s="76" t="s">
        <v>18</v>
      </c>
      <c r="J6" s="79" t="s">
        <v>4</v>
      </c>
      <c r="K6" s="79" t="s">
        <v>37</v>
      </c>
      <c r="L6" s="13" t="s">
        <v>46</v>
      </c>
      <c r="M6" s="13" t="s">
        <v>47</v>
      </c>
      <c r="N6" s="90" t="s">
        <v>48</v>
      </c>
      <c r="O6" s="90"/>
      <c r="P6" s="90" t="s">
        <v>50</v>
      </c>
      <c r="Q6" s="90"/>
      <c r="R6" s="90" t="s">
        <v>51</v>
      </c>
      <c r="S6" s="90"/>
      <c r="T6" s="90" t="s">
        <v>49</v>
      </c>
      <c r="U6" s="90"/>
      <c r="V6" s="84" t="s">
        <v>7</v>
      </c>
      <c r="W6" s="84" t="s">
        <v>8</v>
      </c>
      <c r="X6" s="87" t="s">
        <v>36</v>
      </c>
      <c r="Y6" s="84" t="s">
        <v>9</v>
      </c>
      <c r="Z6" s="76" t="s">
        <v>10</v>
      </c>
      <c r="AA6" s="76" t="s">
        <v>16</v>
      </c>
      <c r="AB6" s="76" t="s">
        <v>11</v>
      </c>
    </row>
    <row r="7" spans="1:29" ht="64.900000000000006" customHeight="1" x14ac:dyDescent="0.25">
      <c r="A7" s="79"/>
      <c r="B7" s="74"/>
      <c r="C7" s="74"/>
      <c r="D7" s="79"/>
      <c r="E7" s="74"/>
      <c r="F7" s="74" t="s">
        <v>20</v>
      </c>
      <c r="G7" s="74" t="s">
        <v>21</v>
      </c>
      <c r="H7" s="74" t="s">
        <v>22</v>
      </c>
      <c r="I7" s="77"/>
      <c r="J7" s="79"/>
      <c r="K7" s="79"/>
      <c r="L7" s="9" t="s">
        <v>43</v>
      </c>
      <c r="M7" s="9" t="s">
        <v>5</v>
      </c>
      <c r="N7" s="74" t="s">
        <v>42</v>
      </c>
      <c r="O7" s="74"/>
      <c r="P7" s="74" t="s">
        <v>39</v>
      </c>
      <c r="Q7" s="79"/>
      <c r="R7" s="74" t="s">
        <v>44</v>
      </c>
      <c r="S7" s="74"/>
      <c r="T7" s="74" t="s">
        <v>17</v>
      </c>
      <c r="U7" s="74"/>
      <c r="V7" s="85"/>
      <c r="W7" s="85"/>
      <c r="X7" s="88"/>
      <c r="Y7" s="85"/>
      <c r="Z7" s="77"/>
      <c r="AA7" s="77"/>
      <c r="AB7" s="77"/>
    </row>
    <row r="8" spans="1:29" ht="15" customHeight="1" x14ac:dyDescent="0.25">
      <c r="A8" s="79"/>
      <c r="B8" s="76"/>
      <c r="C8" s="74"/>
      <c r="D8" s="79"/>
      <c r="E8" s="74"/>
      <c r="F8" s="74"/>
      <c r="G8" s="74"/>
      <c r="H8" s="74"/>
      <c r="I8" s="78"/>
      <c r="J8" s="79"/>
      <c r="K8" s="79"/>
      <c r="L8" s="12" t="s">
        <v>6</v>
      </c>
      <c r="M8" s="12" t="s">
        <v>6</v>
      </c>
      <c r="N8" s="12" t="s">
        <v>38</v>
      </c>
      <c r="O8" s="12" t="s">
        <v>6</v>
      </c>
      <c r="P8" s="12" t="s">
        <v>38</v>
      </c>
      <c r="Q8" s="12" t="s">
        <v>6</v>
      </c>
      <c r="R8" s="12" t="s">
        <v>38</v>
      </c>
      <c r="S8" s="12" t="s">
        <v>6</v>
      </c>
      <c r="T8" s="12" t="s">
        <v>38</v>
      </c>
      <c r="U8" s="12" t="s">
        <v>6</v>
      </c>
      <c r="V8" s="86"/>
      <c r="W8" s="86"/>
      <c r="X8" s="89"/>
      <c r="Y8" s="86"/>
      <c r="Z8" s="78"/>
      <c r="AA8" s="78"/>
      <c r="AB8" s="78"/>
    </row>
    <row r="9" spans="1:29" ht="12.75" customHeight="1" x14ac:dyDescent="0.25">
      <c r="A9" s="8">
        <v>1</v>
      </c>
      <c r="B9" s="14">
        <v>28</v>
      </c>
      <c r="C9" s="15" t="s">
        <v>67</v>
      </c>
      <c r="D9" s="15" t="s">
        <v>62</v>
      </c>
      <c r="E9" s="14" t="s">
        <v>68</v>
      </c>
      <c r="F9" s="14">
        <v>2002</v>
      </c>
      <c r="G9" s="14">
        <v>2002</v>
      </c>
      <c r="H9" s="14">
        <v>2002</v>
      </c>
      <c r="I9" s="63">
        <f>VLOOKUP(F9,Letnice!$D$2:$E$12,2,FALSE)+VLOOKUP(G9,Letnice!$D$2:$E$12,2,FALSE)+VLOOKUP(H9,Letnice!$D$2:$E$12,2,FALSE)</f>
        <v>42</v>
      </c>
      <c r="J9" s="4">
        <f>VLOOKUP(I9,Letnice!$D$16:$E$28,2,FALSE)</f>
        <v>1002</v>
      </c>
      <c r="K9" s="14">
        <v>0</v>
      </c>
      <c r="L9" s="16">
        <v>0</v>
      </c>
      <c r="M9" s="16">
        <v>0</v>
      </c>
      <c r="N9" s="17">
        <v>12</v>
      </c>
      <c r="O9" s="16">
        <v>0</v>
      </c>
      <c r="P9" s="17">
        <v>38.299999999999997</v>
      </c>
      <c r="Q9" s="16">
        <v>0</v>
      </c>
      <c r="R9" s="17">
        <v>12.9</v>
      </c>
      <c r="S9" s="16">
        <v>0</v>
      </c>
      <c r="T9" s="17">
        <v>12.6</v>
      </c>
      <c r="U9" s="16">
        <v>0</v>
      </c>
      <c r="V9" s="22">
        <v>0.38750000000000001</v>
      </c>
      <c r="W9" s="22">
        <v>0.40775462962962966</v>
      </c>
      <c r="X9" s="16">
        <v>0</v>
      </c>
      <c r="Y9" s="46">
        <f>W9-V9</f>
        <v>2.025462962962965E-2</v>
      </c>
      <c r="Z9" s="17">
        <f>((((HOUR(Y9))*3600)+((MINUTE(Y9))*60)+(SECOND(Y9)))*2)/60</f>
        <v>58.333333333333336</v>
      </c>
      <c r="AA9" s="17">
        <f>L9+M9+N9+O9+P9+Q9+T9+U9+K9+Z9+X9+R9+S9</f>
        <v>134.13333333333333</v>
      </c>
      <c r="AB9" s="21">
        <f>J9-AA9</f>
        <v>867.86666666666667</v>
      </c>
    </row>
    <row r="10" spans="1:29" ht="12.75" customHeight="1" x14ac:dyDescent="0.25">
      <c r="A10" s="8">
        <v>2</v>
      </c>
      <c r="B10" s="14">
        <v>46</v>
      </c>
      <c r="C10" s="15" t="s">
        <v>62</v>
      </c>
      <c r="D10" s="15" t="s">
        <v>62</v>
      </c>
      <c r="E10" s="14" t="s">
        <v>74</v>
      </c>
      <c r="F10" s="14">
        <v>2003</v>
      </c>
      <c r="G10" s="14">
        <v>2000</v>
      </c>
      <c r="H10" s="14">
        <v>2003</v>
      </c>
      <c r="I10" s="63">
        <f>VLOOKUP(F10,Letnice!$D$2:$E$12,2,FALSE)+VLOOKUP(G10,Letnice!$D$2:$E$12,2,FALSE)+VLOOKUP(H10,Letnice!$D$2:$E$12,2,FALSE)</f>
        <v>42</v>
      </c>
      <c r="J10" s="4">
        <f>VLOOKUP(I10,Letnice!$D$16:$E$28,2,FALSE)</f>
        <v>1002</v>
      </c>
      <c r="K10" s="14">
        <v>0</v>
      </c>
      <c r="L10" s="16">
        <v>0</v>
      </c>
      <c r="M10" s="16">
        <v>0</v>
      </c>
      <c r="N10" s="17">
        <v>14.1</v>
      </c>
      <c r="O10" s="16">
        <v>0</v>
      </c>
      <c r="P10" s="17">
        <v>40.4</v>
      </c>
      <c r="Q10" s="16">
        <v>10</v>
      </c>
      <c r="R10" s="17">
        <v>13.5</v>
      </c>
      <c r="S10" s="16">
        <v>0</v>
      </c>
      <c r="T10" s="17">
        <v>16.3</v>
      </c>
      <c r="U10" s="16">
        <v>0</v>
      </c>
      <c r="V10" s="22">
        <v>0.41111111111111115</v>
      </c>
      <c r="W10" s="22">
        <v>0.44259259259259259</v>
      </c>
      <c r="X10" s="16">
        <v>0</v>
      </c>
      <c r="Y10" s="46">
        <f>W10-V10</f>
        <v>3.1481481481481444E-2</v>
      </c>
      <c r="Z10" s="17">
        <f>((((HOUR(Y10))*3600)+((MINUTE(Y10))*60)+(SECOND(Y10)))*2)/60</f>
        <v>90.666666666666671</v>
      </c>
      <c r="AA10" s="17">
        <f>L10+M10+N10+O10+P10+Q10+T10+U10+K10+Z10+X10+R10+S10</f>
        <v>184.96666666666667</v>
      </c>
      <c r="AB10" s="21">
        <f>J10-AA10</f>
        <v>817.0333333333333</v>
      </c>
    </row>
    <row r="11" spans="1:29" ht="12.75" customHeight="1" x14ac:dyDescent="0.25">
      <c r="A11" s="8">
        <v>3</v>
      </c>
      <c r="B11" s="14">
        <v>11</v>
      </c>
      <c r="C11" s="15" t="s">
        <v>61</v>
      </c>
      <c r="D11" s="15" t="s">
        <v>62</v>
      </c>
      <c r="E11" s="14" t="s">
        <v>75</v>
      </c>
      <c r="F11" s="14">
        <v>2002</v>
      </c>
      <c r="G11" s="14">
        <v>2004</v>
      </c>
      <c r="H11" s="14">
        <v>2001</v>
      </c>
      <c r="I11" s="63">
        <f>VLOOKUP(F11,Letnice!$D$2:$E$12,2,FALSE)+VLOOKUP(G11,Letnice!$D$2:$E$12,2,FALSE)+VLOOKUP(H11,Letnice!$D$2:$E$12,2,FALSE)</f>
        <v>41</v>
      </c>
      <c r="J11" s="4">
        <f>VLOOKUP(I11,Letnice!$D$16:$E$28,2,FALSE)</f>
        <v>1003</v>
      </c>
      <c r="K11" s="14">
        <v>0</v>
      </c>
      <c r="L11" s="16">
        <v>0</v>
      </c>
      <c r="M11" s="16">
        <v>2</v>
      </c>
      <c r="N11" s="17">
        <v>19</v>
      </c>
      <c r="O11" s="16">
        <v>25</v>
      </c>
      <c r="P11" s="17">
        <v>60.9</v>
      </c>
      <c r="Q11" s="16">
        <v>12</v>
      </c>
      <c r="R11" s="17">
        <v>18</v>
      </c>
      <c r="S11" s="16">
        <v>5</v>
      </c>
      <c r="T11" s="17">
        <v>19.3</v>
      </c>
      <c r="U11" s="16">
        <v>2</v>
      </c>
      <c r="V11" s="22">
        <v>0.37083333333333335</v>
      </c>
      <c r="W11" s="22">
        <v>0.40520833333333334</v>
      </c>
      <c r="X11" s="16">
        <v>0</v>
      </c>
      <c r="Y11" s="46">
        <f>W11-V11</f>
        <v>3.4374999999999989E-2</v>
      </c>
      <c r="Z11" s="17">
        <f>((((HOUR(Y11))*3600)+((MINUTE(Y11))*60)+(SECOND(Y11)))*2)/60</f>
        <v>99</v>
      </c>
      <c r="AA11" s="17">
        <f>L11+M11+N11+O11+P11+Q11+T11+U11+K11+Z11+X11+R11+S11</f>
        <v>262.20000000000005</v>
      </c>
      <c r="AB11" s="21">
        <f>J11-AA11</f>
        <v>740.8</v>
      </c>
    </row>
    <row r="12" spans="1:29" ht="13.15" customHeight="1" x14ac:dyDescent="0.25">
      <c r="A12" s="48"/>
      <c r="B12" s="49"/>
      <c r="C12" s="50"/>
      <c r="D12" s="50"/>
      <c r="E12" s="49"/>
      <c r="F12" s="49"/>
      <c r="G12" s="49"/>
      <c r="H12" s="49"/>
      <c r="I12" s="60"/>
      <c r="J12" s="51"/>
      <c r="K12" s="52"/>
      <c r="L12" s="53"/>
      <c r="M12" s="53"/>
      <c r="N12" s="54"/>
      <c r="O12" s="53"/>
      <c r="P12" s="54"/>
      <c r="Q12" s="53"/>
      <c r="R12" s="53"/>
      <c r="S12" s="53"/>
      <c r="T12" s="54"/>
      <c r="U12" s="53"/>
      <c r="V12" s="56"/>
      <c r="W12" s="56"/>
      <c r="X12" s="57"/>
      <c r="Y12" s="58"/>
      <c r="Z12" s="54"/>
      <c r="AA12" s="54"/>
      <c r="AB12" s="59"/>
      <c r="AC12" s="61"/>
    </row>
    <row r="13" spans="1:29" ht="13.15" customHeight="1" x14ac:dyDescent="0.25"/>
    <row r="14" spans="1:29" ht="13.15" customHeight="1" x14ac:dyDescent="0.25">
      <c r="A14" s="70" t="s">
        <v>54</v>
      </c>
      <c r="B14" s="70"/>
      <c r="C14" s="70"/>
      <c r="D14" s="71" t="s">
        <v>54</v>
      </c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 t="s">
        <v>30</v>
      </c>
      <c r="Z14" s="71"/>
      <c r="AA14" s="71"/>
      <c r="AB14" s="71"/>
    </row>
    <row r="15" spans="1:29" ht="11.45" customHeight="1" x14ac:dyDescent="0.25">
      <c r="A15" s="72" t="s">
        <v>13</v>
      </c>
      <c r="B15" s="72"/>
      <c r="C15" s="72"/>
      <c r="D15" s="73" t="s">
        <v>14</v>
      </c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 t="s">
        <v>15</v>
      </c>
      <c r="Z15" s="73"/>
      <c r="AA15" s="73"/>
      <c r="AB15" s="73"/>
    </row>
  </sheetData>
  <sortState ref="B9:AB11">
    <sortCondition descending="1" ref="AB9:AB11"/>
  </sortState>
  <mergeCells count="35">
    <mergeCell ref="A4:AB4"/>
    <mergeCell ref="Y1:AB1"/>
    <mergeCell ref="AB6:AB8"/>
    <mergeCell ref="W6:W8"/>
    <mergeCell ref="X6:X8"/>
    <mergeCell ref="A6:A8"/>
    <mergeCell ref="B6:B8"/>
    <mergeCell ref="C6:C8"/>
    <mergeCell ref="D6:D8"/>
    <mergeCell ref="E6:E8"/>
    <mergeCell ref="J6:J8"/>
    <mergeCell ref="K6:K8"/>
    <mergeCell ref="N6:O6"/>
    <mergeCell ref="Y6:Y8"/>
    <mergeCell ref="Z6:Z8"/>
    <mergeCell ref="AA6:AA8"/>
    <mergeCell ref="V6:V8"/>
    <mergeCell ref="R6:S6"/>
    <mergeCell ref="R7:S7"/>
    <mergeCell ref="A14:C14"/>
    <mergeCell ref="I6:I8"/>
    <mergeCell ref="F6:H6"/>
    <mergeCell ref="F7:F8"/>
    <mergeCell ref="G7:G8"/>
    <mergeCell ref="H7:H8"/>
    <mergeCell ref="N7:O7"/>
    <mergeCell ref="P7:Q7"/>
    <mergeCell ref="T7:U7"/>
    <mergeCell ref="P6:Q6"/>
    <mergeCell ref="T6:U6"/>
    <mergeCell ref="A15:C15"/>
    <mergeCell ref="Y14:AB14"/>
    <mergeCell ref="Y15:AB15"/>
    <mergeCell ref="D14:X14"/>
    <mergeCell ref="D15:X15"/>
  </mergeCells>
  <printOptions horizontalCentered="1"/>
  <pageMargins left="0.39370078740157483" right="0.39370078740157483" top="0.39370078740157483" bottom="0.39370078740157483" header="0.39370078740157483" footer="0.39370078740157483"/>
  <pageSetup paperSize="9" scale="6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855CA"/>
  </sheetPr>
  <dimension ref="A1:X13"/>
  <sheetViews>
    <sheetView view="pageBreakPreview" zoomScaleNormal="85" zoomScaleSheetLayoutView="100" workbookViewId="0">
      <selection activeCell="L18" sqref="L18"/>
    </sheetView>
  </sheetViews>
  <sheetFormatPr defaultRowHeight="15" x14ac:dyDescent="0.25"/>
  <cols>
    <col min="1" max="2" width="3.7109375" customWidth="1"/>
    <col min="3" max="5" width="20.7109375" customWidth="1"/>
    <col min="6" max="6" width="7.28515625" customWidth="1"/>
    <col min="7" max="7" width="2.7109375" customWidth="1"/>
    <col min="8" max="9" width="4.42578125" customWidth="1"/>
    <col min="10" max="10" width="5.28515625" customWidth="1"/>
    <col min="11" max="11" width="4.42578125" customWidth="1"/>
    <col min="12" max="12" width="5.28515625" customWidth="1"/>
    <col min="13" max="13" width="4.42578125" customWidth="1"/>
    <col min="14" max="14" width="5.28515625" customWidth="1"/>
    <col min="15" max="15" width="4.42578125" customWidth="1"/>
    <col min="16" max="16" width="5.28515625" customWidth="1"/>
    <col min="17" max="17" width="4.42578125" customWidth="1"/>
    <col min="18" max="18" width="9.7109375" style="1" customWidth="1"/>
    <col min="19" max="19" width="9.7109375" customWidth="1"/>
    <col min="20" max="20" width="4.42578125" customWidth="1"/>
    <col min="21" max="21" width="9.7109375" customWidth="1"/>
    <col min="22" max="23" width="7.7109375" customWidth="1"/>
    <col min="24" max="24" width="8.7109375" customWidth="1"/>
  </cols>
  <sheetData>
    <row r="1" spans="1:24" ht="18" customHeight="1" x14ac:dyDescent="0.25">
      <c r="A1" s="10" t="s">
        <v>55</v>
      </c>
      <c r="B1" s="3"/>
      <c r="C1" s="3"/>
      <c r="D1" s="3"/>
      <c r="E1" s="3"/>
      <c r="F1" s="2"/>
      <c r="U1" s="80" t="s">
        <v>35</v>
      </c>
      <c r="V1" s="80"/>
      <c r="W1" s="80"/>
      <c r="X1" s="80"/>
    </row>
    <row r="2" spans="1:24" ht="18" customHeight="1" x14ac:dyDescent="0.25">
      <c r="A2" s="10" t="s">
        <v>34</v>
      </c>
      <c r="B2" s="3"/>
      <c r="C2" s="3"/>
      <c r="D2" s="3"/>
      <c r="E2" s="3"/>
      <c r="F2" s="2"/>
    </row>
    <row r="3" spans="1:24" ht="15" customHeight="1" x14ac:dyDescent="0.25"/>
    <row r="4" spans="1:24" ht="18" customHeight="1" x14ac:dyDescent="0.25">
      <c r="A4" s="101" t="s">
        <v>29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3"/>
    </row>
    <row r="5" spans="1:24" ht="15" customHeight="1" x14ac:dyDescent="0.25"/>
    <row r="6" spans="1:24" ht="15" customHeight="1" x14ac:dyDescent="0.25">
      <c r="A6" s="79" t="s">
        <v>0</v>
      </c>
      <c r="B6" s="74" t="s">
        <v>1</v>
      </c>
      <c r="C6" s="74" t="s">
        <v>71</v>
      </c>
      <c r="D6" s="79" t="s">
        <v>2</v>
      </c>
      <c r="E6" s="74" t="s">
        <v>3</v>
      </c>
      <c r="F6" s="79" t="s">
        <v>4</v>
      </c>
      <c r="G6" s="79" t="s">
        <v>37</v>
      </c>
      <c r="H6" s="13" t="s">
        <v>46</v>
      </c>
      <c r="I6" s="13" t="s">
        <v>47</v>
      </c>
      <c r="J6" s="90" t="s">
        <v>48</v>
      </c>
      <c r="K6" s="90"/>
      <c r="L6" s="90" t="s">
        <v>50</v>
      </c>
      <c r="M6" s="90"/>
      <c r="N6" s="90" t="s">
        <v>52</v>
      </c>
      <c r="O6" s="90"/>
      <c r="P6" s="90" t="s">
        <v>53</v>
      </c>
      <c r="Q6" s="90"/>
      <c r="R6" s="84" t="s">
        <v>7</v>
      </c>
      <c r="S6" s="84" t="s">
        <v>8</v>
      </c>
      <c r="T6" s="87" t="s">
        <v>36</v>
      </c>
      <c r="U6" s="84" t="s">
        <v>9</v>
      </c>
      <c r="V6" s="76" t="s">
        <v>10</v>
      </c>
      <c r="W6" s="76" t="s">
        <v>16</v>
      </c>
      <c r="X6" s="76" t="s">
        <v>11</v>
      </c>
    </row>
    <row r="7" spans="1:24" ht="64.900000000000006" customHeight="1" x14ac:dyDescent="0.25">
      <c r="A7" s="79"/>
      <c r="B7" s="74"/>
      <c r="C7" s="74"/>
      <c r="D7" s="79"/>
      <c r="E7" s="74"/>
      <c r="F7" s="79"/>
      <c r="G7" s="79"/>
      <c r="H7" s="9" t="s">
        <v>43</v>
      </c>
      <c r="I7" s="9" t="s">
        <v>5</v>
      </c>
      <c r="J7" s="74" t="s">
        <v>45</v>
      </c>
      <c r="K7" s="74"/>
      <c r="L7" s="74" t="s">
        <v>39</v>
      </c>
      <c r="M7" s="79"/>
      <c r="N7" s="79" t="s">
        <v>41</v>
      </c>
      <c r="O7" s="79"/>
      <c r="P7" s="74" t="s">
        <v>40</v>
      </c>
      <c r="Q7" s="74"/>
      <c r="R7" s="85"/>
      <c r="S7" s="85"/>
      <c r="T7" s="88"/>
      <c r="U7" s="85"/>
      <c r="V7" s="77"/>
      <c r="W7" s="77"/>
      <c r="X7" s="77"/>
    </row>
    <row r="8" spans="1:24" ht="15" customHeight="1" x14ac:dyDescent="0.25">
      <c r="A8" s="79"/>
      <c r="B8" s="74"/>
      <c r="C8" s="74"/>
      <c r="D8" s="79"/>
      <c r="E8" s="74"/>
      <c r="F8" s="79"/>
      <c r="G8" s="79"/>
      <c r="H8" s="12" t="s">
        <v>6</v>
      </c>
      <c r="I8" s="12" t="s">
        <v>6</v>
      </c>
      <c r="J8" s="12" t="s">
        <v>38</v>
      </c>
      <c r="K8" s="12" t="s">
        <v>6</v>
      </c>
      <c r="L8" s="12" t="s">
        <v>38</v>
      </c>
      <c r="M8" s="12" t="s">
        <v>6</v>
      </c>
      <c r="N8" s="12" t="s">
        <v>38</v>
      </c>
      <c r="O8" s="12" t="s">
        <v>6</v>
      </c>
      <c r="P8" s="12" t="s">
        <v>38</v>
      </c>
      <c r="Q8" s="12" t="s">
        <v>6</v>
      </c>
      <c r="R8" s="86"/>
      <c r="S8" s="86"/>
      <c r="T8" s="89"/>
      <c r="U8" s="86"/>
      <c r="V8" s="78"/>
      <c r="W8" s="78"/>
      <c r="X8" s="78"/>
    </row>
    <row r="9" spans="1:24" ht="12.75" customHeight="1" x14ac:dyDescent="0.25">
      <c r="A9" s="11">
        <v>1</v>
      </c>
      <c r="B9" s="14">
        <v>30</v>
      </c>
      <c r="C9" s="15" t="s">
        <v>67</v>
      </c>
      <c r="D9" s="15" t="s">
        <v>62</v>
      </c>
      <c r="E9" s="14" t="s">
        <v>69</v>
      </c>
      <c r="F9" s="64">
        <v>1000</v>
      </c>
      <c r="G9" s="14">
        <v>0</v>
      </c>
      <c r="H9" s="16">
        <v>0</v>
      </c>
      <c r="I9" s="16">
        <v>0</v>
      </c>
      <c r="J9" s="17">
        <v>28.8</v>
      </c>
      <c r="K9" s="16">
        <v>0</v>
      </c>
      <c r="L9" s="17">
        <v>28.4</v>
      </c>
      <c r="M9" s="16">
        <v>0</v>
      </c>
      <c r="N9" s="19">
        <v>17.5</v>
      </c>
      <c r="O9" s="14">
        <v>0</v>
      </c>
      <c r="P9" s="17">
        <v>36</v>
      </c>
      <c r="Q9" s="16">
        <v>0</v>
      </c>
      <c r="R9" s="22">
        <v>0.39166666666666666</v>
      </c>
      <c r="S9" s="22">
        <v>0.43738425925925922</v>
      </c>
      <c r="T9" s="16">
        <v>0</v>
      </c>
      <c r="U9" s="46">
        <f>S9-R9</f>
        <v>4.571759259259256E-2</v>
      </c>
      <c r="V9" s="17">
        <f>((((HOUR(U9))*3600)+((MINUTE(U9))*60)+(SECOND(U9)))*2)/60</f>
        <v>131.66666666666666</v>
      </c>
      <c r="W9" s="17">
        <f>H9+I9+J9+K9+L9+M9+N9+O9+P9+Q9+G9+V9+T9</f>
        <v>242.36666666666667</v>
      </c>
      <c r="X9" s="21">
        <f>F9-W9</f>
        <v>757.63333333333333</v>
      </c>
    </row>
    <row r="10" spans="1:24" ht="12.75" customHeight="1" x14ac:dyDescent="0.25">
      <c r="A10" s="48"/>
      <c r="B10" s="49"/>
      <c r="C10" s="50"/>
      <c r="D10" s="50"/>
      <c r="E10" s="49"/>
      <c r="F10" s="51"/>
      <c r="G10" s="52"/>
      <c r="H10" s="53"/>
      <c r="I10" s="53"/>
      <c r="J10" s="54"/>
      <c r="K10" s="53"/>
      <c r="L10" s="54"/>
      <c r="M10" s="53"/>
      <c r="N10" s="55"/>
      <c r="O10" s="52"/>
      <c r="P10" s="54"/>
      <c r="Q10" s="53"/>
      <c r="R10" s="56"/>
      <c r="S10" s="56"/>
      <c r="T10" s="57"/>
      <c r="U10" s="58"/>
      <c r="V10" s="54"/>
      <c r="W10" s="54"/>
      <c r="X10" s="59"/>
    </row>
    <row r="11" spans="1:24" ht="13.15" customHeight="1" x14ac:dyDescent="0.25"/>
    <row r="12" spans="1:24" ht="13.15" customHeight="1" x14ac:dyDescent="0.25">
      <c r="A12" s="70" t="s">
        <v>54</v>
      </c>
      <c r="B12" s="70"/>
      <c r="C12" s="70"/>
      <c r="D12" s="71" t="s">
        <v>54</v>
      </c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 t="s">
        <v>30</v>
      </c>
      <c r="V12" s="71"/>
      <c r="W12" s="71"/>
      <c r="X12" s="71"/>
    </row>
    <row r="13" spans="1:24" ht="11.45" customHeight="1" x14ac:dyDescent="0.25">
      <c r="A13" s="72" t="s">
        <v>13</v>
      </c>
      <c r="B13" s="72"/>
      <c r="C13" s="72"/>
      <c r="D13" s="73" t="s">
        <v>14</v>
      </c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 t="s">
        <v>15</v>
      </c>
      <c r="V13" s="73"/>
      <c r="W13" s="73"/>
      <c r="X13" s="73"/>
    </row>
  </sheetData>
  <mergeCells count="30">
    <mergeCell ref="U1:X1"/>
    <mergeCell ref="A4:X4"/>
    <mergeCell ref="A6:A8"/>
    <mergeCell ref="B6:B8"/>
    <mergeCell ref="C6:C8"/>
    <mergeCell ref="D6:D8"/>
    <mergeCell ref="E6:E8"/>
    <mergeCell ref="F6:F8"/>
    <mergeCell ref="G6:G8"/>
    <mergeCell ref="J6:K6"/>
    <mergeCell ref="U6:U8"/>
    <mergeCell ref="V6:V8"/>
    <mergeCell ref="W6:W8"/>
    <mergeCell ref="N7:O7"/>
    <mergeCell ref="P7:Q7"/>
    <mergeCell ref="R6:R8"/>
    <mergeCell ref="A13:C13"/>
    <mergeCell ref="D13:T13"/>
    <mergeCell ref="U13:X13"/>
    <mergeCell ref="X6:X8"/>
    <mergeCell ref="J7:K7"/>
    <mergeCell ref="L7:M7"/>
    <mergeCell ref="A12:C12"/>
    <mergeCell ref="D12:T12"/>
    <mergeCell ref="U12:X12"/>
    <mergeCell ref="L6:M6"/>
    <mergeCell ref="N6:O6"/>
    <mergeCell ref="P6:Q6"/>
    <mergeCell ref="S6:S8"/>
    <mergeCell ref="T6:T8"/>
  </mergeCells>
  <printOptions horizontalCentered="1"/>
  <pageMargins left="0.39370078740157483" right="0.39370078740157483" top="0.39370078740157483" bottom="0.39370078740157483" header="0.39370078740157483" footer="0.39370078740157483"/>
  <pageSetup paperSize="9" scale="7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  <pageSetUpPr fitToPage="1"/>
  </sheetPr>
  <dimension ref="A1:X13"/>
  <sheetViews>
    <sheetView view="pageBreakPreview" zoomScaleNormal="85" zoomScaleSheetLayoutView="100" workbookViewId="0">
      <selection activeCell="T9" sqref="T9"/>
    </sheetView>
  </sheetViews>
  <sheetFormatPr defaultRowHeight="15" x14ac:dyDescent="0.25"/>
  <cols>
    <col min="1" max="2" width="3.7109375" customWidth="1"/>
    <col min="3" max="5" width="20.7109375" customWidth="1"/>
    <col min="6" max="6" width="7.28515625" customWidth="1"/>
    <col min="7" max="7" width="2.7109375" customWidth="1"/>
    <col min="8" max="9" width="4.42578125" customWidth="1"/>
    <col min="10" max="10" width="5.28515625" customWidth="1"/>
    <col min="11" max="11" width="4.42578125" customWidth="1"/>
    <col min="12" max="12" width="5.28515625" customWidth="1"/>
    <col min="13" max="13" width="4.42578125" customWidth="1"/>
    <col min="14" max="14" width="5.28515625" customWidth="1"/>
    <col min="15" max="15" width="4.42578125" customWidth="1"/>
    <col min="16" max="16" width="5.28515625" customWidth="1"/>
    <col min="17" max="17" width="4.42578125" customWidth="1"/>
    <col min="18" max="18" width="9.7109375" style="1" customWidth="1"/>
    <col min="19" max="19" width="9.7109375" customWidth="1"/>
    <col min="20" max="20" width="4.42578125" customWidth="1"/>
    <col min="21" max="21" width="9.7109375" customWidth="1"/>
    <col min="22" max="23" width="7.7109375" customWidth="1"/>
    <col min="24" max="24" width="8.7109375" customWidth="1"/>
  </cols>
  <sheetData>
    <row r="1" spans="1:24" ht="18" customHeight="1" x14ac:dyDescent="0.25">
      <c r="A1" s="10" t="s">
        <v>55</v>
      </c>
      <c r="B1" s="3"/>
      <c r="C1" s="3"/>
      <c r="D1" s="3"/>
      <c r="E1" s="3"/>
      <c r="F1" s="2"/>
      <c r="U1" s="80" t="s">
        <v>35</v>
      </c>
      <c r="V1" s="80"/>
      <c r="W1" s="80"/>
      <c r="X1" s="80"/>
    </row>
    <row r="2" spans="1:24" ht="18" customHeight="1" x14ac:dyDescent="0.25">
      <c r="A2" s="10" t="s">
        <v>34</v>
      </c>
      <c r="B2" s="3"/>
      <c r="C2" s="3"/>
      <c r="D2" s="3"/>
      <c r="E2" s="3"/>
      <c r="F2" s="2"/>
    </row>
    <row r="3" spans="1:24" ht="15" customHeight="1" x14ac:dyDescent="0.25"/>
    <row r="4" spans="1:24" ht="18" customHeight="1" x14ac:dyDescent="0.25">
      <c r="A4" s="104" t="s">
        <v>12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6"/>
    </row>
    <row r="5" spans="1:24" ht="15" customHeight="1" x14ac:dyDescent="0.25"/>
    <row r="6" spans="1:24" ht="15" customHeight="1" x14ac:dyDescent="0.25">
      <c r="A6" s="79" t="s">
        <v>0</v>
      </c>
      <c r="B6" s="74" t="s">
        <v>1</v>
      </c>
      <c r="C6" s="74" t="s">
        <v>71</v>
      </c>
      <c r="D6" s="79" t="s">
        <v>2</v>
      </c>
      <c r="E6" s="74" t="s">
        <v>3</v>
      </c>
      <c r="F6" s="107" t="s">
        <v>4</v>
      </c>
      <c r="G6" s="79" t="s">
        <v>37</v>
      </c>
      <c r="H6" s="13" t="s">
        <v>46</v>
      </c>
      <c r="I6" s="13" t="s">
        <v>47</v>
      </c>
      <c r="J6" s="90" t="s">
        <v>48</v>
      </c>
      <c r="K6" s="90"/>
      <c r="L6" s="90" t="s">
        <v>50</v>
      </c>
      <c r="M6" s="90"/>
      <c r="N6" s="90" t="s">
        <v>52</v>
      </c>
      <c r="O6" s="90"/>
      <c r="P6" s="90" t="s">
        <v>53</v>
      </c>
      <c r="Q6" s="90"/>
      <c r="R6" s="84" t="s">
        <v>7</v>
      </c>
      <c r="S6" s="84" t="s">
        <v>8</v>
      </c>
      <c r="T6" s="87" t="s">
        <v>36</v>
      </c>
      <c r="U6" s="84" t="s">
        <v>9</v>
      </c>
      <c r="V6" s="87" t="s">
        <v>10</v>
      </c>
      <c r="W6" s="87" t="s">
        <v>16</v>
      </c>
      <c r="X6" s="87" t="s">
        <v>11</v>
      </c>
    </row>
    <row r="7" spans="1:24" ht="64.900000000000006" customHeight="1" x14ac:dyDescent="0.25">
      <c r="A7" s="79"/>
      <c r="B7" s="74"/>
      <c r="C7" s="74"/>
      <c r="D7" s="79"/>
      <c r="E7" s="74"/>
      <c r="F7" s="108"/>
      <c r="G7" s="79"/>
      <c r="H7" s="9" t="s">
        <v>43</v>
      </c>
      <c r="I7" s="9" t="s">
        <v>5</v>
      </c>
      <c r="J7" s="74" t="s">
        <v>45</v>
      </c>
      <c r="K7" s="74"/>
      <c r="L7" s="74" t="s">
        <v>39</v>
      </c>
      <c r="M7" s="79"/>
      <c r="N7" s="79" t="s">
        <v>41</v>
      </c>
      <c r="O7" s="79"/>
      <c r="P7" s="74" t="s">
        <v>40</v>
      </c>
      <c r="Q7" s="74"/>
      <c r="R7" s="85"/>
      <c r="S7" s="85"/>
      <c r="T7" s="88"/>
      <c r="U7" s="85"/>
      <c r="V7" s="88"/>
      <c r="W7" s="88"/>
      <c r="X7" s="88"/>
    </row>
    <row r="8" spans="1:24" ht="15" customHeight="1" x14ac:dyDescent="0.25">
      <c r="A8" s="79"/>
      <c r="B8" s="74"/>
      <c r="C8" s="74"/>
      <c r="D8" s="79"/>
      <c r="E8" s="74"/>
      <c r="F8" s="109"/>
      <c r="G8" s="79"/>
      <c r="H8" s="12" t="s">
        <v>6</v>
      </c>
      <c r="I8" s="12" t="s">
        <v>6</v>
      </c>
      <c r="J8" s="12" t="s">
        <v>38</v>
      </c>
      <c r="K8" s="12" t="s">
        <v>6</v>
      </c>
      <c r="L8" s="12" t="s">
        <v>38</v>
      </c>
      <c r="M8" s="12" t="s">
        <v>6</v>
      </c>
      <c r="N8" s="12" t="s">
        <v>38</v>
      </c>
      <c r="O8" s="12" t="s">
        <v>6</v>
      </c>
      <c r="P8" s="12" t="s">
        <v>38</v>
      </c>
      <c r="Q8" s="12" t="s">
        <v>6</v>
      </c>
      <c r="R8" s="86"/>
      <c r="S8" s="86"/>
      <c r="T8" s="89"/>
      <c r="U8" s="86"/>
      <c r="V8" s="89"/>
      <c r="W8" s="89"/>
      <c r="X8" s="89"/>
    </row>
    <row r="9" spans="1:24" ht="12.75" customHeight="1" x14ac:dyDescent="0.25">
      <c r="A9" s="11">
        <v>1</v>
      </c>
      <c r="B9" s="14">
        <v>40</v>
      </c>
      <c r="C9" s="15" t="s">
        <v>62</v>
      </c>
      <c r="D9" s="15" t="s">
        <v>62</v>
      </c>
      <c r="E9" s="14" t="s">
        <v>70</v>
      </c>
      <c r="F9" s="64">
        <v>1000</v>
      </c>
      <c r="G9" s="14">
        <v>0</v>
      </c>
      <c r="H9" s="16">
        <v>0</v>
      </c>
      <c r="I9" s="16">
        <v>2</v>
      </c>
      <c r="J9" s="17">
        <v>50.3</v>
      </c>
      <c r="K9" s="16">
        <v>20</v>
      </c>
      <c r="L9" s="17">
        <v>35.200000000000003</v>
      </c>
      <c r="M9" s="16">
        <v>5</v>
      </c>
      <c r="N9" s="19">
        <v>17.5</v>
      </c>
      <c r="O9" s="14">
        <v>10</v>
      </c>
      <c r="P9" s="17">
        <v>28.2</v>
      </c>
      <c r="Q9" s="16">
        <v>40</v>
      </c>
      <c r="R9" s="22">
        <v>0.4069444444444445</v>
      </c>
      <c r="S9" s="22">
        <v>0.46342592592592591</v>
      </c>
      <c r="T9" s="16">
        <v>0</v>
      </c>
      <c r="U9" s="46">
        <f>S9-R9</f>
        <v>5.648148148148141E-2</v>
      </c>
      <c r="V9" s="17">
        <f>((((HOUR(U9))*3600)+((MINUTE(U9))*60)+(SECOND(U9)))*2)/60</f>
        <v>162.66666666666666</v>
      </c>
      <c r="W9" s="17">
        <f>H9+I9+J9+K9+L9+M9+N9+O9+P9+Q9+G9+V9+T9</f>
        <v>370.86666666666667</v>
      </c>
      <c r="X9" s="21">
        <f t="shared" ref="X9" si="0">F9-W9</f>
        <v>629.13333333333333</v>
      </c>
    </row>
    <row r="10" spans="1:24" ht="13.15" customHeight="1" x14ac:dyDescent="0.25">
      <c r="A10" s="48"/>
      <c r="B10" s="49"/>
      <c r="C10" s="50"/>
      <c r="D10" s="50"/>
      <c r="E10" s="49"/>
      <c r="F10" s="51"/>
      <c r="G10" s="52"/>
      <c r="H10" s="53"/>
      <c r="I10" s="53"/>
      <c r="J10" s="54"/>
      <c r="K10" s="53"/>
      <c r="L10" s="54"/>
      <c r="M10" s="53"/>
      <c r="N10" s="55"/>
      <c r="O10" s="52"/>
      <c r="P10" s="54"/>
      <c r="Q10" s="53"/>
      <c r="R10" s="56"/>
      <c r="S10" s="56"/>
      <c r="T10" s="57"/>
      <c r="U10" s="58"/>
      <c r="V10" s="54"/>
      <c r="W10" s="54"/>
      <c r="X10" s="59"/>
    </row>
    <row r="11" spans="1:24" ht="13.15" customHeight="1" x14ac:dyDescent="0.25"/>
    <row r="12" spans="1:24" ht="13.15" customHeight="1" x14ac:dyDescent="0.25">
      <c r="A12" s="70" t="s">
        <v>54</v>
      </c>
      <c r="B12" s="70"/>
      <c r="C12" s="70"/>
      <c r="D12" s="71" t="s">
        <v>54</v>
      </c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 t="s">
        <v>30</v>
      </c>
      <c r="V12" s="71"/>
      <c r="W12" s="71"/>
      <c r="X12" s="71"/>
    </row>
    <row r="13" spans="1:24" ht="11.45" customHeight="1" x14ac:dyDescent="0.25">
      <c r="A13" s="72" t="s">
        <v>13</v>
      </c>
      <c r="B13" s="72"/>
      <c r="C13" s="72"/>
      <c r="D13" s="73" t="s">
        <v>14</v>
      </c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 t="s">
        <v>15</v>
      </c>
      <c r="V13" s="73"/>
      <c r="W13" s="73"/>
      <c r="X13" s="73"/>
    </row>
  </sheetData>
  <mergeCells count="30">
    <mergeCell ref="D13:T13"/>
    <mergeCell ref="X6:X8"/>
    <mergeCell ref="U12:X12"/>
    <mergeCell ref="U1:X1"/>
    <mergeCell ref="N6:O6"/>
    <mergeCell ref="N7:O7"/>
    <mergeCell ref="P6:Q6"/>
    <mergeCell ref="P7:Q7"/>
    <mergeCell ref="R6:R8"/>
    <mergeCell ref="S6:S8"/>
    <mergeCell ref="W6:W8"/>
    <mergeCell ref="T6:T8"/>
    <mergeCell ref="U6:U8"/>
    <mergeCell ref="V6:V8"/>
    <mergeCell ref="A13:C13"/>
    <mergeCell ref="A12:C12"/>
    <mergeCell ref="A4:X4"/>
    <mergeCell ref="G6:G8"/>
    <mergeCell ref="J6:K6"/>
    <mergeCell ref="J7:K7"/>
    <mergeCell ref="L6:M6"/>
    <mergeCell ref="L7:M7"/>
    <mergeCell ref="A6:A8"/>
    <mergeCell ref="B6:B8"/>
    <mergeCell ref="F6:F8"/>
    <mergeCell ref="C6:C8"/>
    <mergeCell ref="D6:D8"/>
    <mergeCell ref="E6:E8"/>
    <mergeCell ref="U13:X13"/>
    <mergeCell ref="D12:T12"/>
  </mergeCells>
  <printOptions horizontalCentered="1"/>
  <pageMargins left="0.39370078740157483" right="0.39370078740157483" top="0.39370078740157483" bottom="0.39370078740157483" header="0.39370078740157483" footer="0.39370078740157483"/>
  <pageSetup paperSize="9" scale="75" orientation="landscape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workbookViewId="0">
      <selection activeCell="H17" sqref="H17"/>
    </sheetView>
  </sheetViews>
  <sheetFormatPr defaultColWidth="9.140625" defaultRowHeight="12.75" x14ac:dyDescent="0.2"/>
  <cols>
    <col min="1" max="1" width="9.140625" style="5"/>
    <col min="2" max="2" width="16.28515625" style="5" bestFit="1" customWidth="1"/>
    <col min="3" max="4" width="9.140625" style="5"/>
    <col min="5" max="5" width="16.28515625" style="5" bestFit="1" customWidth="1"/>
    <col min="6" max="7" width="9.140625" style="5"/>
    <col min="8" max="8" width="14" style="5" bestFit="1" customWidth="1"/>
    <col min="9" max="16384" width="9.140625" style="5"/>
  </cols>
  <sheetData>
    <row r="1" spans="1:8" ht="25.5" customHeight="1" x14ac:dyDescent="0.2">
      <c r="A1" s="26" t="s">
        <v>23</v>
      </c>
      <c r="B1" s="27" t="s">
        <v>24</v>
      </c>
      <c r="C1" s="25"/>
      <c r="D1" s="23" t="s">
        <v>25</v>
      </c>
      <c r="E1" s="27" t="s">
        <v>24</v>
      </c>
      <c r="H1" s="6" t="s">
        <v>26</v>
      </c>
    </row>
    <row r="2" spans="1:8" ht="13.5" thickBot="1" x14ac:dyDescent="0.25">
      <c r="A2" s="40">
        <v>2010</v>
      </c>
      <c r="B2" s="41">
        <v>7</v>
      </c>
      <c r="D2" s="40">
        <v>2010</v>
      </c>
      <c r="E2" s="41">
        <v>12</v>
      </c>
      <c r="H2" s="7">
        <v>2016</v>
      </c>
    </row>
    <row r="3" spans="1:8" x14ac:dyDescent="0.2">
      <c r="A3" s="42">
        <v>2009</v>
      </c>
      <c r="B3" s="43">
        <f>$H$2-A3</f>
        <v>7</v>
      </c>
      <c r="D3" s="42">
        <v>2009</v>
      </c>
      <c r="E3" s="43">
        <v>12</v>
      </c>
    </row>
    <row r="4" spans="1:8" x14ac:dyDescent="0.2">
      <c r="A4" s="42">
        <v>2008</v>
      </c>
      <c r="B4" s="43">
        <f>$H$2-A4</f>
        <v>8</v>
      </c>
      <c r="D4" s="42">
        <v>2008</v>
      </c>
      <c r="E4" s="43">
        <v>12</v>
      </c>
    </row>
    <row r="5" spans="1:8" x14ac:dyDescent="0.2">
      <c r="A5" s="42">
        <v>2007</v>
      </c>
      <c r="B5" s="43">
        <f>$H$2-A5</f>
        <v>9</v>
      </c>
      <c r="D5" s="42">
        <v>2007</v>
      </c>
      <c r="E5" s="43">
        <v>12</v>
      </c>
    </row>
    <row r="6" spans="1:8" x14ac:dyDescent="0.2">
      <c r="A6" s="42">
        <v>2006</v>
      </c>
      <c r="B6" s="43">
        <f>$H$2-A6</f>
        <v>10</v>
      </c>
      <c r="D6" s="42">
        <v>2006</v>
      </c>
      <c r="E6" s="43">
        <v>12</v>
      </c>
    </row>
    <row r="7" spans="1:8" ht="13.5" thickBot="1" x14ac:dyDescent="0.25">
      <c r="A7" s="44">
        <v>2005</v>
      </c>
      <c r="B7" s="45">
        <f>$H$2-A7</f>
        <v>11</v>
      </c>
      <c r="D7" s="42">
        <v>2005</v>
      </c>
      <c r="E7" s="43">
        <v>12</v>
      </c>
    </row>
    <row r="8" spans="1:8" x14ac:dyDescent="0.2">
      <c r="D8" s="42">
        <v>2004</v>
      </c>
      <c r="E8" s="43">
        <f>$H$2-D8</f>
        <v>12</v>
      </c>
    </row>
    <row r="9" spans="1:8" x14ac:dyDescent="0.2">
      <c r="D9" s="42">
        <v>2003</v>
      </c>
      <c r="E9" s="43">
        <f>$H$2-D9</f>
        <v>13</v>
      </c>
    </row>
    <row r="10" spans="1:8" x14ac:dyDescent="0.2">
      <c r="D10" s="42">
        <v>2002</v>
      </c>
      <c r="E10" s="43">
        <f>$H$2-D10</f>
        <v>14</v>
      </c>
    </row>
    <row r="11" spans="1:8" x14ac:dyDescent="0.2">
      <c r="D11" s="42">
        <v>2001</v>
      </c>
      <c r="E11" s="43">
        <f>$H$2-D11</f>
        <v>15</v>
      </c>
    </row>
    <row r="12" spans="1:8" ht="13.5" thickBot="1" x14ac:dyDescent="0.25">
      <c r="D12" s="44">
        <v>2000</v>
      </c>
      <c r="E12" s="45">
        <f>$H$2-D12</f>
        <v>16</v>
      </c>
    </row>
    <row r="14" spans="1:8" ht="13.5" thickBot="1" x14ac:dyDescent="0.25"/>
    <row r="15" spans="1:8" x14ac:dyDescent="0.2">
      <c r="A15" s="23" t="s">
        <v>23</v>
      </c>
      <c r="B15" s="24" t="s">
        <v>27</v>
      </c>
      <c r="C15" s="25"/>
      <c r="D15" s="23" t="s">
        <v>25</v>
      </c>
      <c r="E15" s="24" t="s">
        <v>27</v>
      </c>
    </row>
    <row r="16" spans="1:8" x14ac:dyDescent="0.2">
      <c r="A16" s="28">
        <v>21</v>
      </c>
      <c r="B16" s="31">
        <v>1005</v>
      </c>
      <c r="D16" s="34">
        <v>36</v>
      </c>
      <c r="E16" s="37">
        <v>1005</v>
      </c>
    </row>
    <row r="17" spans="1:5" x14ac:dyDescent="0.2">
      <c r="A17" s="29">
        <v>22</v>
      </c>
      <c r="B17" s="32">
        <v>1005</v>
      </c>
      <c r="D17" s="35">
        <v>37</v>
      </c>
      <c r="E17" s="38">
        <v>1005</v>
      </c>
    </row>
    <row r="18" spans="1:5" x14ac:dyDescent="0.2">
      <c r="A18" s="29">
        <v>23</v>
      </c>
      <c r="B18" s="32">
        <v>1005</v>
      </c>
      <c r="D18" s="35">
        <v>38</v>
      </c>
      <c r="E18" s="38">
        <v>1005</v>
      </c>
    </row>
    <row r="19" spans="1:5" x14ac:dyDescent="0.2">
      <c r="A19" s="29">
        <v>24</v>
      </c>
      <c r="B19" s="32">
        <v>1003</v>
      </c>
      <c r="D19" s="35">
        <v>39</v>
      </c>
      <c r="E19" s="38">
        <v>1003</v>
      </c>
    </row>
    <row r="20" spans="1:5" x14ac:dyDescent="0.2">
      <c r="A20" s="29">
        <v>25</v>
      </c>
      <c r="B20" s="32">
        <v>1003</v>
      </c>
      <c r="D20" s="35">
        <v>40</v>
      </c>
      <c r="E20" s="38">
        <v>1003</v>
      </c>
    </row>
    <row r="21" spans="1:5" x14ac:dyDescent="0.2">
      <c r="A21" s="29">
        <v>26</v>
      </c>
      <c r="B21" s="32">
        <v>1003</v>
      </c>
      <c r="D21" s="35">
        <v>41</v>
      </c>
      <c r="E21" s="38">
        <v>1003</v>
      </c>
    </row>
    <row r="22" spans="1:5" x14ac:dyDescent="0.2">
      <c r="A22" s="29">
        <v>27</v>
      </c>
      <c r="B22" s="32">
        <v>1002</v>
      </c>
      <c r="D22" s="35">
        <v>42</v>
      </c>
      <c r="E22" s="38">
        <v>1002</v>
      </c>
    </row>
    <row r="23" spans="1:5" x14ac:dyDescent="0.2">
      <c r="A23" s="29">
        <v>28</v>
      </c>
      <c r="B23" s="32">
        <v>1002</v>
      </c>
      <c r="D23" s="35">
        <v>43</v>
      </c>
      <c r="E23" s="38">
        <v>1002</v>
      </c>
    </row>
    <row r="24" spans="1:5" x14ac:dyDescent="0.2">
      <c r="A24" s="29">
        <v>29</v>
      </c>
      <c r="B24" s="32">
        <v>1002</v>
      </c>
      <c r="D24" s="35">
        <v>44</v>
      </c>
      <c r="E24" s="38">
        <v>1002</v>
      </c>
    </row>
    <row r="25" spans="1:5" x14ac:dyDescent="0.2">
      <c r="A25" s="29">
        <v>30</v>
      </c>
      <c r="B25" s="32">
        <v>1001</v>
      </c>
      <c r="D25" s="35">
        <v>45</v>
      </c>
      <c r="E25" s="38">
        <v>1001</v>
      </c>
    </row>
    <row r="26" spans="1:5" x14ac:dyDescent="0.2">
      <c r="A26" s="29">
        <v>31</v>
      </c>
      <c r="B26" s="32">
        <v>1001</v>
      </c>
      <c r="D26" s="35">
        <v>46</v>
      </c>
      <c r="E26" s="38">
        <v>1001</v>
      </c>
    </row>
    <row r="27" spans="1:5" x14ac:dyDescent="0.2">
      <c r="A27" s="29">
        <v>32</v>
      </c>
      <c r="B27" s="32">
        <v>1001</v>
      </c>
      <c r="D27" s="35">
        <v>47</v>
      </c>
      <c r="E27" s="38">
        <v>1001</v>
      </c>
    </row>
    <row r="28" spans="1:5" ht="13.5" thickBot="1" x14ac:dyDescent="0.25">
      <c r="A28" s="30">
        <v>33</v>
      </c>
      <c r="B28" s="33">
        <v>1000</v>
      </c>
      <c r="D28" s="36">
        <v>48</v>
      </c>
      <c r="E28" s="39">
        <v>1000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7</vt:i4>
      </vt:variant>
      <vt:variant>
        <vt:lpstr>Imenovani obsegi</vt:lpstr>
      </vt:variant>
      <vt:variant>
        <vt:i4>1</vt:i4>
      </vt:variant>
    </vt:vector>
  </HeadingPairs>
  <TitlesOfParts>
    <vt:vector size="8" baseType="lpstr">
      <vt:lpstr>PIONIRKE</vt:lpstr>
      <vt:lpstr>PIONIRJI</vt:lpstr>
      <vt:lpstr>MLADINKE</vt:lpstr>
      <vt:lpstr>MLADINCI</vt:lpstr>
      <vt:lpstr>PRIPRAVNICE</vt:lpstr>
      <vt:lpstr>PRIPRAVNIKI</vt:lpstr>
      <vt:lpstr>Letnice</vt:lpstr>
      <vt:lpstr>PRIPRAVNIKI!Področje_tiskanja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Uporabnik</dc:creator>
  <cp:lastModifiedBy>domen.pirnat@gmail.com</cp:lastModifiedBy>
  <cp:lastPrinted>2016-04-23T09:45:23Z</cp:lastPrinted>
  <dcterms:created xsi:type="dcterms:W3CDTF">2016-04-17T12:35:44Z</dcterms:created>
  <dcterms:modified xsi:type="dcterms:W3CDTF">2016-04-24T21:10:53Z</dcterms:modified>
</cp:coreProperties>
</file>