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en\Desktop\"/>
    </mc:Choice>
  </mc:AlternateContent>
  <bookViews>
    <workbookView xWindow="0" yWindow="0" windowWidth="19200" windowHeight="12885"/>
  </bookViews>
  <sheets>
    <sheet name="MLAJŠI" sheetId="2" r:id="rId1"/>
    <sheet name="STAREJŠI" sheetId="10" r:id="rId2"/>
    <sheet name="Letnice" sheetId="11" r:id="rId3"/>
  </sheets>
  <definedNames>
    <definedName name="_xlnm._FilterDatabase" localSheetId="0" hidden="1">MLAJŠI!$C$10:$W$30</definedName>
    <definedName name="_xlnm.Print_Area" localSheetId="0">MLAJŠI!$A$1:$W$40</definedName>
    <definedName name="_xlnm.Print_Area" localSheetId="1">STAREJŠI!$A$1:$W$40</definedName>
  </definedNames>
  <calcPr calcId="152511"/>
</workbook>
</file>

<file path=xl/calcChain.xml><?xml version="1.0" encoding="utf-8"?>
<calcChain xmlns="http://schemas.openxmlformats.org/spreadsheetml/2006/main">
  <c r="U22" i="10" l="1"/>
  <c r="O22" i="10"/>
  <c r="U14" i="10"/>
  <c r="O14" i="10"/>
  <c r="U18" i="10"/>
  <c r="O18" i="10"/>
  <c r="U23" i="10"/>
  <c r="O23" i="10"/>
  <c r="U25" i="10"/>
  <c r="O25" i="10"/>
  <c r="U30" i="2"/>
  <c r="O30" i="2"/>
  <c r="U11" i="2"/>
  <c r="O11" i="2"/>
  <c r="U14" i="2"/>
  <c r="O14" i="2"/>
  <c r="U16" i="10"/>
  <c r="U26" i="10"/>
  <c r="U17" i="10"/>
  <c r="U13" i="10"/>
  <c r="U19" i="10"/>
  <c r="U11" i="10"/>
  <c r="U12" i="10"/>
  <c r="U21" i="10"/>
  <c r="U10" i="10"/>
  <c r="U15" i="10"/>
  <c r="U20" i="10"/>
  <c r="U24" i="10"/>
  <c r="O16" i="10"/>
  <c r="O26" i="10"/>
  <c r="O17" i="10"/>
  <c r="O13" i="10"/>
  <c r="O19" i="10"/>
  <c r="O11" i="10"/>
  <c r="O12" i="10"/>
  <c r="O21" i="10"/>
  <c r="O10" i="10"/>
  <c r="O15" i="10"/>
  <c r="O20" i="10"/>
  <c r="O24" i="10"/>
  <c r="U19" i="2"/>
  <c r="U23" i="2"/>
  <c r="U29" i="2"/>
  <c r="U12" i="2"/>
  <c r="U15" i="2"/>
  <c r="U16" i="2"/>
  <c r="U25" i="2"/>
  <c r="U27" i="2"/>
  <c r="U24" i="2"/>
  <c r="U28" i="2"/>
  <c r="U26" i="2"/>
  <c r="U21" i="2"/>
  <c r="U10" i="2"/>
  <c r="U13" i="2"/>
  <c r="U20" i="2"/>
  <c r="U22" i="2"/>
  <c r="U18" i="2"/>
  <c r="U17" i="2"/>
  <c r="O18" i="2"/>
  <c r="O22" i="2"/>
  <c r="O20" i="2"/>
  <c r="O13" i="2"/>
  <c r="O10" i="2"/>
  <c r="O21" i="2"/>
  <c r="O26" i="2"/>
  <c r="O28" i="2"/>
  <c r="O24" i="2"/>
  <c r="O27" i="2"/>
  <c r="O25" i="2"/>
  <c r="O16" i="2"/>
  <c r="O15" i="2"/>
  <c r="O12" i="2"/>
  <c r="O29" i="2"/>
  <c r="O23" i="2"/>
  <c r="O19" i="2"/>
  <c r="O17" i="2"/>
  <c r="E12" i="11" l="1"/>
  <c r="E11" i="11"/>
  <c r="E10" i="11"/>
  <c r="E9" i="11"/>
  <c r="E8" i="11"/>
  <c r="B7" i="11"/>
  <c r="B6" i="11"/>
  <c r="B5" i="11"/>
  <c r="B4" i="11"/>
  <c r="B3" i="11"/>
  <c r="K16" i="2" s="1"/>
  <c r="V16" i="2" s="1"/>
  <c r="W16" i="2" s="1"/>
  <c r="K18" i="10" l="1"/>
  <c r="V18" i="10" s="1"/>
  <c r="W18" i="10" s="1"/>
  <c r="K16" i="10"/>
  <c r="V16" i="10" s="1"/>
  <c r="W16" i="10" s="1"/>
  <c r="K22" i="10"/>
  <c r="V22" i="10" s="1"/>
  <c r="W22" i="10" s="1"/>
  <c r="K25" i="10"/>
  <c r="V25" i="10" s="1"/>
  <c r="W25" i="10" s="1"/>
  <c r="K23" i="10"/>
  <c r="V23" i="10" s="1"/>
  <c r="W23" i="10" s="1"/>
  <c r="K24" i="10"/>
  <c r="V24" i="10" s="1"/>
  <c r="W24" i="10" s="1"/>
  <c r="K19" i="2"/>
  <c r="V19" i="2" s="1"/>
  <c r="W19" i="2" s="1"/>
  <c r="K24" i="2"/>
  <c r="V24" i="2" s="1"/>
  <c r="W24" i="2" s="1"/>
  <c r="K13" i="2"/>
  <c r="V13" i="2" s="1"/>
  <c r="W13" i="2" s="1"/>
  <c r="K17" i="2"/>
  <c r="V17" i="2" s="1"/>
  <c r="W17" i="2" s="1"/>
  <c r="K20" i="2"/>
  <c r="V20" i="2" s="1"/>
  <c r="W20" i="2" s="1"/>
  <c r="K11" i="2"/>
  <c r="V11" i="2" s="1"/>
  <c r="W11" i="2" s="1"/>
  <c r="K18" i="2"/>
  <c r="V18" i="2" s="1"/>
  <c r="W18" i="2" s="1"/>
  <c r="K25" i="2"/>
  <c r="V25" i="2" s="1"/>
  <c r="W25" i="2" s="1"/>
  <c r="K14" i="2"/>
  <c r="V14" i="2" s="1"/>
  <c r="W14" i="2" s="1"/>
  <c r="K12" i="2"/>
  <c r="V12" i="2" s="1"/>
  <c r="W12" i="2" s="1"/>
  <c r="K27" i="2"/>
  <c r="V27" i="2" s="1"/>
  <c r="W27" i="2" s="1"/>
  <c r="K22" i="2"/>
  <c r="V22" i="2" s="1"/>
  <c r="W22" i="2" s="1"/>
  <c r="K15" i="2"/>
  <c r="V15" i="2" s="1"/>
  <c r="W15" i="2" s="1"/>
  <c r="K21" i="2"/>
  <c r="V21" i="2" s="1"/>
  <c r="W21" i="2" s="1"/>
  <c r="K10" i="2"/>
  <c r="V10" i="2" s="1"/>
  <c r="W10" i="2" s="1"/>
  <c r="K30" i="2"/>
  <c r="V30" i="2" s="1"/>
  <c r="W30" i="2" s="1"/>
  <c r="K23" i="2"/>
  <c r="V23" i="2" s="1"/>
  <c r="W23" i="2" s="1"/>
  <c r="K28" i="2"/>
  <c r="V28" i="2" s="1"/>
  <c r="W28" i="2" s="1"/>
  <c r="K29" i="2"/>
  <c r="V29" i="2" s="1"/>
  <c r="W29" i="2" s="1"/>
  <c r="K26" i="2"/>
  <c r="V26" i="2" s="1"/>
  <c r="W26" i="2" s="1"/>
  <c r="K19" i="10"/>
  <c r="V19" i="10" s="1"/>
  <c r="W19" i="10" s="1"/>
  <c r="K10" i="10"/>
  <c r="V10" i="10" s="1"/>
  <c r="W10" i="10" s="1"/>
  <c r="K14" i="10"/>
  <c r="V14" i="10" s="1"/>
  <c r="W14" i="10" s="1"/>
  <c r="K26" i="10"/>
  <c r="V26" i="10" s="1"/>
  <c r="W26" i="10" s="1"/>
  <c r="K15" i="10"/>
  <c r="V15" i="10" s="1"/>
  <c r="W15" i="10" s="1"/>
  <c r="K17" i="10"/>
  <c r="V17" i="10" s="1"/>
  <c r="W17" i="10" s="1"/>
  <c r="K20" i="10"/>
  <c r="V20" i="10" s="1"/>
  <c r="W20" i="10" s="1"/>
  <c r="K13" i="10"/>
  <c r="V13" i="10" s="1"/>
  <c r="W13" i="10" s="1"/>
  <c r="K11" i="10"/>
  <c r="V11" i="10" s="1"/>
  <c r="W11" i="10" s="1"/>
  <c r="K12" i="10"/>
  <c r="V12" i="10" s="1"/>
  <c r="W12" i="10" s="1"/>
  <c r="K21" i="10"/>
  <c r="V21" i="10" s="1"/>
  <c r="W21" i="10" s="1"/>
</calcChain>
</file>

<file path=xl/sharedStrings.xml><?xml version="1.0" encoding="utf-8"?>
<sst xmlns="http://schemas.openxmlformats.org/spreadsheetml/2006/main" count="227" uniqueCount="122">
  <si>
    <t>KONČNO ŠTEVILO TOČK</t>
  </si>
  <si>
    <t>DOSEŽENO MESTO</t>
  </si>
  <si>
    <t>ZAČETNO ŠTEVILO TOČK</t>
  </si>
  <si>
    <t>OSNOVNA ŠOLA</t>
  </si>
  <si>
    <t>GASILSKA ZVEZA SLOVENIJE</t>
  </si>
  <si>
    <t>Rezultati   -   MLAJŠI</t>
  </si>
  <si>
    <t>Rezultati   -   STAREJŠI</t>
  </si>
  <si>
    <t>PGD</t>
  </si>
  <si>
    <t>Gašper MAV, VGČ ORG I.</t>
  </si>
  <si>
    <t>GZ</t>
  </si>
  <si>
    <t>OŠ DOB, POŠ KRTINA 1</t>
  </si>
  <si>
    <t>OŠ MENGEŠ 1</t>
  </si>
  <si>
    <t>OŠ MENGEŠ 2</t>
  </si>
  <si>
    <t>OŠ MENGEŠ 3</t>
  </si>
  <si>
    <t>OŠ MENGEŠ 4</t>
  </si>
  <si>
    <t>OŠ LITIJA, POŠ POLŠNIK</t>
  </si>
  <si>
    <t>OŠ DOMŽALE, POŠ IHAN</t>
  </si>
  <si>
    <t>OŠ GABROVKA, POŠ DOLE PRI LITIJI</t>
  </si>
  <si>
    <t>PREVENTIVNI PISNI TEST</t>
  </si>
  <si>
    <t>TEST IZ PRVE POMOČI</t>
  </si>
  <si>
    <t>REGIJA LJUBLJANA III, MLADINSKA KOMISIJA</t>
  </si>
  <si>
    <t>17. SREČANJE DRUŠTEV MLADI GASILEC</t>
  </si>
  <si>
    <t>OŠ Rodica, Rodica, 11.04.2015</t>
  </si>
  <si>
    <t>Pionirji</t>
  </si>
  <si>
    <t>Upoštevana starost</t>
  </si>
  <si>
    <t>Mladinci</t>
  </si>
  <si>
    <t>Leto tekmovanja</t>
  </si>
  <si>
    <t>Pozitivne točke</t>
  </si>
  <si>
    <t>Dušan PAVLI, GČ II.</t>
  </si>
  <si>
    <t>Vodja tekmovanja</t>
  </si>
  <si>
    <t>Predsednik tekmovalnega odbora</t>
  </si>
  <si>
    <t xml:space="preserve">Predsednik komisije B: </t>
  </si>
  <si>
    <t>ŠTEVILKA EKIPE</t>
  </si>
  <si>
    <t>LETNICA ROJSTVA, TEKMOVALEC 1</t>
  </si>
  <si>
    <t>LETNICA ROJSTVA, TEKMOVALEC 2</t>
  </si>
  <si>
    <t>LETNICA ROJSTVA, TEKMOVALEC 3</t>
  </si>
  <si>
    <t>SKUPNA STAROST EKIPE</t>
  </si>
  <si>
    <t>SPLOŠNI TEST O KRAJU GOSTITELJA</t>
  </si>
  <si>
    <t>SKUPAJ TEORIJA</t>
  </si>
  <si>
    <t>ČLANI EKIPE (TEKMOVALCI)</t>
  </si>
  <si>
    <t>SKUPAJ PRAKTIČNI DEL</t>
  </si>
  <si>
    <t>VEZANJE VOZLOV (čas + NT)</t>
  </si>
  <si>
    <t>VAJA Z VEDROVKO (čas + NT)</t>
  </si>
  <si>
    <t>PRAVILNA IZBIRA GAS. (čas + NT)</t>
  </si>
  <si>
    <t>SPOZNAVANJE GAS. ORODJA (čas + NT)</t>
  </si>
  <si>
    <t>PRAK. DEL PRVE POMOČI (NT)</t>
  </si>
  <si>
    <t>SPAJANJE CEVI NA TROJAK (čas + NT)</t>
  </si>
  <si>
    <t>Boštjan NAROBE, GČ II.</t>
  </si>
  <si>
    <t>ŠTUDA</t>
  </si>
  <si>
    <t>DOMŽALE</t>
  </si>
  <si>
    <t>OŠ VENCLJA PERKA 1</t>
  </si>
  <si>
    <t>OŠ VENCLJA PERKA 2</t>
  </si>
  <si>
    <t>Tilen Čebulj, Žiga Colarič, Mark Vidic</t>
  </si>
  <si>
    <t>OŠ RODICA</t>
  </si>
  <si>
    <t>JARŠE - RODICA</t>
  </si>
  <si>
    <t>OŠ RODICA 1</t>
  </si>
  <si>
    <t>IHAN</t>
  </si>
  <si>
    <t>Žan Gashi, Jure Hribar, Ana Gnidovec</t>
  </si>
  <si>
    <t>Enej Kaše, Izak Zupančič, Stefan Vuković</t>
  </si>
  <si>
    <t>STUDENEC</t>
  </si>
  <si>
    <t>OŠ DOB, POŠ KRTINA 2</t>
  </si>
  <si>
    <t>LITIJA</t>
  </si>
  <si>
    <t>DOLE PRI LITIJI</t>
  </si>
  <si>
    <t>OŠ GABROVKA, POŠ DOLE PRI LITIJI 1</t>
  </si>
  <si>
    <t>Laura Medved, Julija Savšek, Hana Jesenšek</t>
  </si>
  <si>
    <t>OŠ GABROVKA, POŠ DOLE PRI LITIJI 2</t>
  </si>
  <si>
    <t>Brina Brinovec, Maja Hribar, Klara Koletič</t>
  </si>
  <si>
    <t>GABROVKA</t>
  </si>
  <si>
    <t>Petra Vrtačnik, Sara Turniški, Žiga Dremelj</t>
  </si>
  <si>
    <t>SAVA</t>
  </si>
  <si>
    <t>OŠ LITIJA, POŠ SAVA</t>
  </si>
  <si>
    <t>Florjan Kadunc, Maks Štrus, Luka Štrus</t>
  </si>
  <si>
    <t>JEVNICA</t>
  </si>
  <si>
    <t>OŠ GRADEC, POŠ JEVNICA 1</t>
  </si>
  <si>
    <t>Jure Parkelj, Blaž Rovšak, Rok Godec</t>
  </si>
  <si>
    <t>OŠ GRADEC, POŠ JEVNICA 2</t>
  </si>
  <si>
    <t>OŠ GRADEC, POŠ JEVNICA 3</t>
  </si>
  <si>
    <t>Ema Gostič, Bine Eržen, Matic Zajc</t>
  </si>
  <si>
    <t>Loti Eržen, Oskar Puc, Erik Godec</t>
  </si>
  <si>
    <t>POLŠNIK</t>
  </si>
  <si>
    <t>Jon Juvan, Dominik Sladič, Jan Novak</t>
  </si>
  <si>
    <t>Ema Parkelj, Urban Ostrež, Vid Jerant</t>
  </si>
  <si>
    <t>Jakob Južnik, Gal Godec, Pia Škofic</t>
  </si>
  <si>
    <t>Maša Godec, Anja Godec, Žiga Rovšek</t>
  </si>
  <si>
    <t>LOKA PRI MENGŠU</t>
  </si>
  <si>
    <t>MENGEŠ</t>
  </si>
  <si>
    <t>Urban Ručigaj, Kaja Slabanja, Matej Mitrovič</t>
  </si>
  <si>
    <t>Jan Pivec, Aljaž Zajc, Tevž Kramberger</t>
  </si>
  <si>
    <t>Maj Koncilija, Matic G. Juntež, Žan Brnot</t>
  </si>
  <si>
    <t>MORAVČE</t>
  </si>
  <si>
    <t>OŠ JURIJ VEGA MORAVČE 1</t>
  </si>
  <si>
    <t>OŠ JURIJ VEGA MORAVČE 2</t>
  </si>
  <si>
    <t>VELIKA VAS</t>
  </si>
  <si>
    <t>Samo Peterc, Bregar Jan, Ana Gabrovec</t>
  </si>
  <si>
    <t>Lucija Grilj, Andraž Močilnikar, Luka Kokalj</t>
  </si>
  <si>
    <t>David Kokalj, Nika Nolimal, Blaž Merela</t>
  </si>
  <si>
    <t>Matic Lavrič, David Močilnikar, Kristina Grilj</t>
  </si>
  <si>
    <t>David Hribar, Eva Gnidovec, Uroš Cerar</t>
  </si>
  <si>
    <t>OŠ DOMŽALE, POŠ IHAN 1</t>
  </si>
  <si>
    <t>Jan Babič, Tadej Repnik, Eva Jesenovec</t>
  </si>
  <si>
    <t>OŠ DOMŽALE, POŠ IHAN 2</t>
  </si>
  <si>
    <t>OŠ GABROVKA 1</t>
  </si>
  <si>
    <t>OŠ GABROVKA 2</t>
  </si>
  <si>
    <t>Lana Brulc, Tjaša Volčanec, Tevž Lovše</t>
  </si>
  <si>
    <t>Timotej Vrtačnik, Janez Resnik, Jan Dremelj</t>
  </si>
  <si>
    <t>OŠ GABROVKA 3</t>
  </si>
  <si>
    <t>Leon Ciglar, Luka Bajc, Gašper Turniški</t>
  </si>
  <si>
    <t>OŠ GABROVKA 4</t>
  </si>
  <si>
    <t>Lana Bajc, Rosana Resnik, Marija Femc</t>
  </si>
  <si>
    <t>Doreana Dolinar, Tjaša Marn, Teja Habič</t>
  </si>
  <si>
    <t>OŠ JURIJ VEGA MORAVČE 3</t>
  </si>
  <si>
    <t>Jakob Narobe, Aleks Prašnikar, Rok Orešek</t>
  </si>
  <si>
    <t>Matic Katrašnik, Klemen Cotman, Matej Pugelj</t>
  </si>
  <si>
    <t>Jan Martinčič, Andrej Vočanec, Anže Lovše</t>
  </si>
  <si>
    <t>Aljaž Farkaž, Ajda Cerar, Alja Zupanc</t>
  </si>
  <si>
    <t>Tomi A. Petek, Luka Loboda, Filip Zupanc</t>
  </si>
  <si>
    <t>Maša Habič, Zala Butina, Aljaž Marn</t>
  </si>
  <si>
    <t>Tai Šeško, Miha Brinovec, Jure Razpotnik</t>
  </si>
  <si>
    <t>Žan L. Burgar, Anžej Šarc, Žan M. Loboda</t>
  </si>
  <si>
    <t>Matic Lipovšek, Maks Lipovšek, Jure Slabanja</t>
  </si>
  <si>
    <t>Matic Kramberger, Anže Jeločni, Jan Jeločnik</t>
  </si>
  <si>
    <t>MET VRVI V KROG (NT)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</si>
</sst>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 CE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8"/>
      <name val="Arial"/>
      <family val="2"/>
      <charset val="238"/>
    </font>
    <font>
      <sz val="7.5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0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textRotation="90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0" xfId="0" applyFont="1" applyBorder="1"/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7" fillId="3" borderId="0" xfId="0" applyFont="1" applyFill="1" applyBorder="1" applyAlignment="1"/>
    <xf numFmtId="0" fontId="4" fillId="0" borderId="0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Fill="1" applyBorder="1" applyAlignment="1"/>
    <xf numFmtId="0" fontId="0" fillId="4" borderId="0" xfId="0" applyFill="1"/>
    <xf numFmtId="0" fontId="6" fillId="0" borderId="0" xfId="0" applyFont="1" applyFill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2" fontId="6" fillId="0" borderId="0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1"/>
    <xf numFmtId="0" fontId="0" fillId="8" borderId="10" xfId="0" applyFill="1" applyBorder="1" applyAlignment="1">
      <alignment horizontal="left" vertical="center"/>
    </xf>
    <xf numFmtId="0" fontId="0" fillId="8" borderId="11" xfId="0" applyFill="1" applyBorder="1" applyAlignment="1">
      <alignment horizontal="left" vertical="center" wrapText="1"/>
    </xf>
    <xf numFmtId="0" fontId="6" fillId="8" borderId="10" xfId="0" applyFont="1" applyFill="1" applyBorder="1" applyAlignment="1">
      <alignment horizontal="left" vertical="center"/>
    </xf>
    <xf numFmtId="0" fontId="0" fillId="8" borderId="12" xfId="0" applyFill="1" applyBorder="1" applyAlignment="1">
      <alignment wrapText="1"/>
    </xf>
    <xf numFmtId="0" fontId="0" fillId="9" borderId="13" xfId="0" applyFill="1" applyBorder="1"/>
    <xf numFmtId="0" fontId="0" fillId="9" borderId="14" xfId="0" applyFill="1" applyBorder="1"/>
    <xf numFmtId="0" fontId="0" fillId="10" borderId="15" xfId="0" applyFill="1" applyBorder="1"/>
    <xf numFmtId="0" fontId="0" fillId="9" borderId="16" xfId="0" applyFill="1" applyBorder="1"/>
    <xf numFmtId="0" fontId="0" fillId="9" borderId="17" xfId="0" applyFill="1" applyBorder="1"/>
    <xf numFmtId="0" fontId="0" fillId="9" borderId="18" xfId="0" applyFill="1" applyBorder="1"/>
    <xf numFmtId="0" fontId="0" fillId="9" borderId="19" xfId="0" applyFill="1" applyBorder="1"/>
    <xf numFmtId="0" fontId="6" fillId="8" borderId="11" xfId="0" applyFont="1" applyFill="1" applyBorder="1" applyAlignment="1">
      <alignment horizontal="left" vertical="center" wrapText="1"/>
    </xf>
    <xf numFmtId="164" fontId="0" fillId="9" borderId="14" xfId="0" applyNumberFormat="1" applyFill="1" applyBorder="1"/>
    <xf numFmtId="164" fontId="0" fillId="9" borderId="17" xfId="0" applyNumberFormat="1" applyFill="1" applyBorder="1"/>
    <xf numFmtId="164" fontId="0" fillId="9" borderId="19" xfId="0" applyNumberFormat="1" applyFill="1" applyBorder="1"/>
    <xf numFmtId="2" fontId="1" fillId="0" borderId="5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right" vertical="center"/>
    </xf>
    <xf numFmtId="2" fontId="1" fillId="0" borderId="0" xfId="0" applyNumberFormat="1" applyFont="1" applyFill="1" applyBorder="1" applyAlignment="1">
      <alignment horizontal="right" vertical="center"/>
    </xf>
    <xf numFmtId="2" fontId="9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11" fillId="3" borderId="0" xfId="0" applyFont="1" applyFill="1" applyBorder="1" applyAlignment="1"/>
    <xf numFmtId="0" fontId="12" fillId="0" borderId="0" xfId="0" applyFont="1"/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164" fontId="0" fillId="9" borderId="20" xfId="0" applyNumberFormat="1" applyFill="1" applyBorder="1"/>
    <xf numFmtId="0" fontId="4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0" fillId="0" borderId="8" xfId="0" applyBorder="1" applyAlignment="1">
      <alignment horizontal="center"/>
    </xf>
    <xf numFmtId="0" fontId="4" fillId="11" borderId="2" xfId="0" applyFont="1" applyFill="1" applyBorder="1" applyAlignment="1">
      <alignment horizontal="center" textRotation="90"/>
    </xf>
    <xf numFmtId="0" fontId="4" fillId="11" borderId="4" xfId="0" applyFont="1" applyFill="1" applyBorder="1" applyAlignment="1">
      <alignment horizontal="center" textRotation="90"/>
    </xf>
    <xf numFmtId="0" fontId="8" fillId="12" borderId="2" xfId="0" applyFont="1" applyFill="1" applyBorder="1" applyAlignment="1">
      <alignment horizontal="center" textRotation="90"/>
    </xf>
    <xf numFmtId="0" fontId="8" fillId="12" borderId="4" xfId="0" applyFont="1" applyFill="1" applyBorder="1" applyAlignment="1">
      <alignment horizontal="center" textRotation="90"/>
    </xf>
    <xf numFmtId="0" fontId="4" fillId="9" borderId="2" xfId="0" applyFont="1" applyFill="1" applyBorder="1" applyAlignment="1">
      <alignment horizontal="center" textRotation="90"/>
    </xf>
    <xf numFmtId="0" fontId="4" fillId="9" borderId="4" xfId="0" applyFont="1" applyFill="1" applyBorder="1" applyAlignment="1">
      <alignment horizontal="center" textRotation="90"/>
    </xf>
    <xf numFmtId="0" fontId="4" fillId="8" borderId="2" xfId="0" applyFont="1" applyFill="1" applyBorder="1" applyAlignment="1">
      <alignment horizontal="center" textRotation="90"/>
    </xf>
    <xf numFmtId="0" fontId="4" fillId="8" borderId="4" xfId="0" applyFont="1" applyFill="1" applyBorder="1" applyAlignment="1">
      <alignment horizontal="center" textRotation="9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textRotation="90"/>
    </xf>
    <xf numFmtId="0" fontId="4" fillId="2" borderId="4" xfId="0" applyFont="1" applyFill="1" applyBorder="1" applyAlignment="1">
      <alignment horizontal="center" textRotation="90"/>
    </xf>
    <xf numFmtId="0" fontId="6" fillId="0" borderId="2" xfId="0" applyFont="1" applyFill="1" applyBorder="1" applyAlignment="1">
      <alignment horizontal="center" textRotation="90"/>
    </xf>
    <xf numFmtId="0" fontId="6" fillId="0" borderId="4" xfId="0" applyFont="1" applyFill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11" fillId="7" borderId="6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textRotation="90"/>
    </xf>
    <xf numFmtId="0" fontId="4" fillId="0" borderId="4" xfId="0" applyFont="1" applyFill="1" applyBorder="1" applyAlignment="1">
      <alignment horizontal="center" textRotation="90"/>
    </xf>
  </cellXfs>
  <cellStyles count="2">
    <cellStyle name="Navadno" xfId="0" builtinId="0"/>
    <cellStyle name="Navadno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246530</xdr:colOff>
      <xdr:row>30</xdr:row>
      <xdr:rowOff>33617</xdr:rowOff>
    </xdr:from>
    <xdr:to>
      <xdr:col>6</xdr:col>
      <xdr:colOff>2046530</xdr:colOff>
      <xdr:row>38</xdr:row>
      <xdr:rowOff>39264</xdr:rowOff>
    </xdr:to>
    <xdr:pic>
      <xdr:nvPicPr>
        <xdr:cNvPr id="5" name="Slika 4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44354" y="7586382"/>
          <a:ext cx="1800000" cy="144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347383</xdr:colOff>
      <xdr:row>28</xdr:row>
      <xdr:rowOff>11205</xdr:rowOff>
    </xdr:from>
    <xdr:to>
      <xdr:col>6</xdr:col>
      <xdr:colOff>2147383</xdr:colOff>
      <xdr:row>36</xdr:row>
      <xdr:rowOff>16852</xdr:rowOff>
    </xdr:to>
    <xdr:pic>
      <xdr:nvPicPr>
        <xdr:cNvPr id="2" name="Slika 4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45207" y="7205381"/>
          <a:ext cx="1800000" cy="144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47"/>
  <sheetViews>
    <sheetView tabSelected="1" view="pageBreakPreview" topLeftCell="A7" zoomScale="85" zoomScaleNormal="85" zoomScaleSheetLayoutView="85" workbookViewId="0">
      <selection activeCell="E18" sqref="E18"/>
    </sheetView>
  </sheetViews>
  <sheetFormatPr defaultRowHeight="12.75" x14ac:dyDescent="0.2"/>
  <cols>
    <col min="1" max="1" width="3.28515625" customWidth="1"/>
    <col min="2" max="2" width="0.85546875" customWidth="1"/>
    <col min="3" max="3" width="3.28515625" customWidth="1"/>
    <col min="4" max="4" width="32.7109375" customWidth="1"/>
    <col min="5" max="5" width="17.28515625" customWidth="1"/>
    <col min="6" max="6" width="15.7109375" customWidth="1"/>
    <col min="7" max="7" width="34.28515625" customWidth="1"/>
    <col min="8" max="10" width="4.28515625" customWidth="1"/>
    <col min="11" max="11" width="3.7109375" customWidth="1"/>
    <col min="12" max="14" width="5.42578125" style="6" customWidth="1"/>
    <col min="15" max="15" width="5.5703125" style="6" customWidth="1"/>
    <col min="16" max="20" width="5.42578125" style="6" customWidth="1"/>
    <col min="21" max="21" width="5.5703125" style="6" customWidth="1"/>
    <col min="22" max="23" width="6.5703125" customWidth="1"/>
    <col min="24" max="24" width="15.7109375" customWidth="1"/>
  </cols>
  <sheetData>
    <row r="1" spans="1:32" x14ac:dyDescent="0.2">
      <c r="A1" s="38" t="s">
        <v>4</v>
      </c>
      <c r="R1" s="78" t="s">
        <v>22</v>
      </c>
      <c r="S1" s="78"/>
      <c r="T1" s="78"/>
      <c r="U1" s="78"/>
      <c r="V1" s="78"/>
      <c r="W1" s="78"/>
    </row>
    <row r="2" spans="1:32" x14ac:dyDescent="0.2">
      <c r="A2" s="38" t="s">
        <v>20</v>
      </c>
    </row>
    <row r="3" spans="1:32" x14ac:dyDescent="0.2">
      <c r="A3" s="38" t="s">
        <v>21</v>
      </c>
    </row>
    <row r="4" spans="1:32" x14ac:dyDescent="0.2">
      <c r="A4" s="15"/>
    </row>
    <row r="6" spans="1:32" ht="20.100000000000001" customHeight="1" x14ac:dyDescent="0.3">
      <c r="A6" s="92" t="s">
        <v>5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4"/>
      <c r="X6" s="16"/>
      <c r="Y6" s="16"/>
      <c r="Z6" s="16"/>
      <c r="AA6" s="16"/>
      <c r="AB6" s="16"/>
      <c r="AC6" s="16"/>
      <c r="AD6" s="16"/>
      <c r="AE6" s="16"/>
      <c r="AF6" s="16"/>
    </row>
    <row r="8" spans="1:32" ht="9.9499999999999993" customHeight="1" x14ac:dyDescent="0.2">
      <c r="A8" s="95" t="s">
        <v>1</v>
      </c>
      <c r="B8" s="88"/>
      <c r="C8" s="97" t="s">
        <v>32</v>
      </c>
      <c r="D8" s="90" t="s">
        <v>3</v>
      </c>
      <c r="E8" s="90" t="s">
        <v>7</v>
      </c>
      <c r="F8" s="90" t="s">
        <v>9</v>
      </c>
      <c r="G8" s="90" t="s">
        <v>39</v>
      </c>
      <c r="H8" s="99" t="s">
        <v>33</v>
      </c>
      <c r="I8" s="99" t="s">
        <v>34</v>
      </c>
      <c r="J8" s="99" t="s">
        <v>35</v>
      </c>
      <c r="K8" s="99" t="s">
        <v>36</v>
      </c>
      <c r="L8" s="84" t="s">
        <v>18</v>
      </c>
      <c r="M8" s="84" t="s">
        <v>37</v>
      </c>
      <c r="N8" s="84" t="s">
        <v>19</v>
      </c>
      <c r="O8" s="86" t="s">
        <v>38</v>
      </c>
      <c r="P8" s="84" t="s">
        <v>42</v>
      </c>
      <c r="Q8" s="84" t="s">
        <v>41</v>
      </c>
      <c r="R8" s="84" t="s">
        <v>43</v>
      </c>
      <c r="S8" s="84" t="s">
        <v>121</v>
      </c>
      <c r="T8" s="84" t="s">
        <v>45</v>
      </c>
      <c r="U8" s="86" t="s">
        <v>40</v>
      </c>
      <c r="V8" s="80" t="s">
        <v>2</v>
      </c>
      <c r="W8" s="82" t="s">
        <v>0</v>
      </c>
    </row>
    <row r="9" spans="1:32" ht="195" customHeight="1" x14ac:dyDescent="0.2">
      <c r="A9" s="96"/>
      <c r="B9" s="89"/>
      <c r="C9" s="98"/>
      <c r="D9" s="91"/>
      <c r="E9" s="91"/>
      <c r="F9" s="91"/>
      <c r="G9" s="91"/>
      <c r="H9" s="100"/>
      <c r="I9" s="100"/>
      <c r="J9" s="100"/>
      <c r="K9" s="100"/>
      <c r="L9" s="85"/>
      <c r="M9" s="85"/>
      <c r="N9" s="85"/>
      <c r="O9" s="87"/>
      <c r="P9" s="85"/>
      <c r="Q9" s="85"/>
      <c r="R9" s="85"/>
      <c r="S9" s="85"/>
      <c r="T9" s="85"/>
      <c r="U9" s="87"/>
      <c r="V9" s="81"/>
      <c r="W9" s="83"/>
    </row>
    <row r="10" spans="1:32" ht="14.45" customHeight="1" x14ac:dyDescent="0.2">
      <c r="A10" s="21">
        <v>1</v>
      </c>
      <c r="B10" s="26"/>
      <c r="C10" s="34">
        <v>17</v>
      </c>
      <c r="D10" s="20" t="s">
        <v>12</v>
      </c>
      <c r="E10" s="25" t="s">
        <v>84</v>
      </c>
      <c r="F10" s="33" t="s">
        <v>85</v>
      </c>
      <c r="G10" s="59" t="s">
        <v>119</v>
      </c>
      <c r="H10" s="60">
        <v>2006</v>
      </c>
      <c r="I10" s="60">
        <v>2008</v>
      </c>
      <c r="J10" s="60">
        <v>2005</v>
      </c>
      <c r="K10" s="60">
        <f>VLOOKUP(H10,Letnice!$A$2:$B$7,2,FALSE)+VLOOKUP(I10,Letnice!$A$2:$B$7,2,FALSE)+VLOOKUP(J10,Letnice!$A$2:$B$7,2,FALSE)</f>
        <v>26</v>
      </c>
      <c r="L10" s="55">
        <v>42</v>
      </c>
      <c r="M10" s="56">
        <v>1</v>
      </c>
      <c r="N10" s="56">
        <v>5</v>
      </c>
      <c r="O10" s="56">
        <f t="shared" ref="O10:O30" si="0">+SUM(L10:N10)</f>
        <v>48</v>
      </c>
      <c r="P10" s="56">
        <v>16.43</v>
      </c>
      <c r="Q10" s="56">
        <v>16.7</v>
      </c>
      <c r="R10" s="56">
        <v>11</v>
      </c>
      <c r="S10" s="56">
        <v>2</v>
      </c>
      <c r="T10" s="56">
        <v>0</v>
      </c>
      <c r="U10" s="56">
        <f t="shared" ref="U10:U30" si="1">+SUM(P10:T10)</f>
        <v>46.129999999999995</v>
      </c>
      <c r="V10" s="57">
        <f>VLOOKUP(K10,Letnice!$A$16:$B$28,2,FALSE)</f>
        <v>1001</v>
      </c>
      <c r="W10" s="58">
        <f t="shared" ref="W10:W30" si="2">+V10+O10-U10</f>
        <v>1002.87</v>
      </c>
    </row>
    <row r="11" spans="1:32" ht="14.45" customHeight="1" x14ac:dyDescent="0.2">
      <c r="A11" s="21">
        <v>2</v>
      </c>
      <c r="B11" s="26"/>
      <c r="C11" s="34">
        <v>7</v>
      </c>
      <c r="D11" s="36" t="s">
        <v>100</v>
      </c>
      <c r="E11" s="25" t="s">
        <v>56</v>
      </c>
      <c r="F11" s="33" t="s">
        <v>49</v>
      </c>
      <c r="G11" s="59" t="s">
        <v>99</v>
      </c>
      <c r="H11" s="60">
        <v>2004</v>
      </c>
      <c r="I11" s="60">
        <v>2004</v>
      </c>
      <c r="J11" s="60">
        <v>2007</v>
      </c>
      <c r="K11" s="60">
        <f>VLOOKUP(H11,Letnice!$A$2:$B$7,2,FALSE)+VLOOKUP(I11,Letnice!$A$2:$B$7,2,FALSE)+VLOOKUP(J11,Letnice!$A$2:$B$7,2,FALSE)</f>
        <v>30</v>
      </c>
      <c r="L11" s="55">
        <v>42</v>
      </c>
      <c r="M11" s="56">
        <v>4</v>
      </c>
      <c r="N11" s="56">
        <v>4</v>
      </c>
      <c r="O11" s="56">
        <f t="shared" si="0"/>
        <v>50</v>
      </c>
      <c r="P11" s="56">
        <v>18.09</v>
      </c>
      <c r="Q11" s="56">
        <v>15.6</v>
      </c>
      <c r="R11" s="56">
        <v>10.7</v>
      </c>
      <c r="S11" s="56">
        <v>2</v>
      </c>
      <c r="T11" s="56">
        <v>5</v>
      </c>
      <c r="U11" s="56">
        <f t="shared" si="1"/>
        <v>51.39</v>
      </c>
      <c r="V11" s="57">
        <f>VLOOKUP(K11,Letnice!$A$16:$B$28,2,FALSE)</f>
        <v>1000</v>
      </c>
      <c r="W11" s="58">
        <f t="shared" si="2"/>
        <v>998.61</v>
      </c>
    </row>
    <row r="12" spans="1:32" ht="14.45" customHeight="1" x14ac:dyDescent="0.2">
      <c r="A12" s="21">
        <v>3</v>
      </c>
      <c r="B12" s="26"/>
      <c r="C12" s="34">
        <v>5</v>
      </c>
      <c r="D12" s="35" t="s">
        <v>60</v>
      </c>
      <c r="E12" s="25" t="s">
        <v>59</v>
      </c>
      <c r="F12" s="33" t="s">
        <v>49</v>
      </c>
      <c r="G12" s="59" t="s">
        <v>116</v>
      </c>
      <c r="H12" s="60">
        <v>2004</v>
      </c>
      <c r="I12" s="60">
        <v>2005</v>
      </c>
      <c r="J12" s="60">
        <v>2004</v>
      </c>
      <c r="K12" s="60">
        <f>VLOOKUP(H12,Letnice!$A$2:$B$7,2,FALSE)+VLOOKUP(I12,Letnice!$A$2:$B$7,2,FALSE)+VLOOKUP(J12,Letnice!$A$2:$B$7,2,FALSE)</f>
        <v>32</v>
      </c>
      <c r="L12" s="55">
        <v>39</v>
      </c>
      <c r="M12" s="56">
        <v>4</v>
      </c>
      <c r="N12" s="56">
        <v>5</v>
      </c>
      <c r="O12" s="56">
        <f t="shared" si="0"/>
        <v>48</v>
      </c>
      <c r="P12" s="56">
        <v>19.649999999999999</v>
      </c>
      <c r="Q12" s="56">
        <v>18.5</v>
      </c>
      <c r="R12" s="56">
        <v>11.2</v>
      </c>
      <c r="S12" s="56">
        <v>0</v>
      </c>
      <c r="T12" s="56">
        <v>5</v>
      </c>
      <c r="U12" s="56">
        <f t="shared" si="1"/>
        <v>54.349999999999994</v>
      </c>
      <c r="V12" s="57">
        <f>VLOOKUP(K12,Letnice!$A$16:$B$28,2,FALSE)</f>
        <v>1000</v>
      </c>
      <c r="W12" s="58">
        <f t="shared" si="2"/>
        <v>993.65</v>
      </c>
    </row>
    <row r="13" spans="1:32" ht="14.45" customHeight="1" x14ac:dyDescent="0.2">
      <c r="A13" s="21">
        <v>4</v>
      </c>
      <c r="B13" s="26"/>
      <c r="C13" s="34">
        <v>18</v>
      </c>
      <c r="D13" s="20" t="s">
        <v>13</v>
      </c>
      <c r="E13" s="25" t="s">
        <v>85</v>
      </c>
      <c r="F13" s="33" t="s">
        <v>85</v>
      </c>
      <c r="G13" s="59" t="s">
        <v>87</v>
      </c>
      <c r="H13" s="60">
        <v>2005</v>
      </c>
      <c r="I13" s="60">
        <v>2005</v>
      </c>
      <c r="J13" s="60">
        <v>2006</v>
      </c>
      <c r="K13" s="60">
        <f>VLOOKUP(H13,Letnice!$A$2:$B$7,2,FALSE)+VLOOKUP(I13,Letnice!$A$2:$B$7,2,FALSE)+VLOOKUP(J13,Letnice!$A$2:$B$7,2,FALSE)</f>
        <v>29</v>
      </c>
      <c r="L13" s="55">
        <v>37</v>
      </c>
      <c r="M13" s="56">
        <v>3</v>
      </c>
      <c r="N13" s="56">
        <v>3</v>
      </c>
      <c r="O13" s="56">
        <f t="shared" si="0"/>
        <v>43</v>
      </c>
      <c r="P13" s="56">
        <v>19.2</v>
      </c>
      <c r="Q13" s="56">
        <v>20.7</v>
      </c>
      <c r="R13" s="56">
        <v>10.1</v>
      </c>
      <c r="S13" s="56">
        <v>4</v>
      </c>
      <c r="T13" s="56">
        <v>0</v>
      </c>
      <c r="U13" s="56">
        <f t="shared" si="1"/>
        <v>54</v>
      </c>
      <c r="V13" s="57">
        <f>VLOOKUP(K13,Letnice!$A$16:$B$28,2,FALSE)</f>
        <v>1000.5</v>
      </c>
      <c r="W13" s="58">
        <f t="shared" si="2"/>
        <v>989.5</v>
      </c>
    </row>
    <row r="14" spans="1:32" ht="14.45" customHeight="1" x14ac:dyDescent="0.2">
      <c r="A14" s="21">
        <v>5</v>
      </c>
      <c r="B14" s="26"/>
      <c r="C14" s="34">
        <v>6</v>
      </c>
      <c r="D14" s="36" t="s">
        <v>98</v>
      </c>
      <c r="E14" s="25" t="s">
        <v>56</v>
      </c>
      <c r="F14" s="33" t="s">
        <v>49</v>
      </c>
      <c r="G14" s="59" t="s">
        <v>97</v>
      </c>
      <c r="H14" s="60">
        <v>2004</v>
      </c>
      <c r="I14" s="60">
        <v>2004</v>
      </c>
      <c r="J14" s="60">
        <v>2006</v>
      </c>
      <c r="K14" s="60">
        <f>VLOOKUP(H14,Letnice!$A$2:$B$7,2,FALSE)+VLOOKUP(I14,Letnice!$A$2:$B$7,2,FALSE)+VLOOKUP(J14,Letnice!$A$2:$B$7,2,FALSE)</f>
        <v>31</v>
      </c>
      <c r="L14" s="55">
        <v>33</v>
      </c>
      <c r="M14" s="56">
        <v>2</v>
      </c>
      <c r="N14" s="56">
        <v>5</v>
      </c>
      <c r="O14" s="56">
        <f t="shared" si="0"/>
        <v>40</v>
      </c>
      <c r="P14" s="56">
        <v>17.34</v>
      </c>
      <c r="Q14" s="56">
        <v>16.3</v>
      </c>
      <c r="R14" s="56">
        <v>11.1</v>
      </c>
      <c r="S14" s="56">
        <v>4</v>
      </c>
      <c r="T14" s="56">
        <v>5</v>
      </c>
      <c r="U14" s="56">
        <f t="shared" si="1"/>
        <v>53.74</v>
      </c>
      <c r="V14" s="57">
        <f>VLOOKUP(K14,Letnice!$A$16:$B$28,2,FALSE)</f>
        <v>1000</v>
      </c>
      <c r="W14" s="58">
        <f t="shared" si="2"/>
        <v>986.26</v>
      </c>
    </row>
    <row r="15" spans="1:32" ht="14.45" customHeight="1" x14ac:dyDescent="0.2">
      <c r="A15" s="21">
        <v>6</v>
      </c>
      <c r="B15" s="26"/>
      <c r="C15" s="34">
        <v>8</v>
      </c>
      <c r="D15" s="20" t="s">
        <v>63</v>
      </c>
      <c r="E15" s="25" t="s">
        <v>62</v>
      </c>
      <c r="F15" s="33" t="s">
        <v>61</v>
      </c>
      <c r="G15" s="59" t="s">
        <v>117</v>
      </c>
      <c r="H15" s="60">
        <v>2007</v>
      </c>
      <c r="I15" s="60">
        <v>2005</v>
      </c>
      <c r="J15" s="60">
        <v>2005</v>
      </c>
      <c r="K15" s="60">
        <f>VLOOKUP(H15,Letnice!$A$2:$B$7,2,FALSE)+VLOOKUP(I15,Letnice!$A$2:$B$7,2,FALSE)+VLOOKUP(J15,Letnice!$A$2:$B$7,2,FALSE)</f>
        <v>28</v>
      </c>
      <c r="L15" s="55">
        <v>34</v>
      </c>
      <c r="M15" s="56">
        <v>4</v>
      </c>
      <c r="N15" s="56">
        <v>5</v>
      </c>
      <c r="O15" s="56">
        <f t="shared" si="0"/>
        <v>43</v>
      </c>
      <c r="P15" s="56">
        <v>24.12</v>
      </c>
      <c r="Q15" s="56">
        <v>22.8</v>
      </c>
      <c r="R15" s="56">
        <v>11.4</v>
      </c>
      <c r="S15" s="56">
        <v>0</v>
      </c>
      <c r="T15" s="56">
        <v>0</v>
      </c>
      <c r="U15" s="56">
        <f t="shared" si="1"/>
        <v>58.32</v>
      </c>
      <c r="V15" s="57">
        <f>VLOOKUP(K15,Letnice!$A$16:$B$28,2,FALSE)</f>
        <v>1000.5</v>
      </c>
      <c r="W15" s="58">
        <f t="shared" si="2"/>
        <v>985.18</v>
      </c>
    </row>
    <row r="16" spans="1:32" ht="14.45" customHeight="1" x14ac:dyDescent="0.2">
      <c r="A16" s="21">
        <v>7</v>
      </c>
      <c r="B16" s="26"/>
      <c r="C16" s="34">
        <v>9</v>
      </c>
      <c r="D16" s="20" t="s">
        <v>65</v>
      </c>
      <c r="E16" s="25" t="s">
        <v>62</v>
      </c>
      <c r="F16" s="33" t="s">
        <v>61</v>
      </c>
      <c r="G16" s="59" t="s">
        <v>64</v>
      </c>
      <c r="H16" s="60">
        <v>2008</v>
      </c>
      <c r="I16" s="60">
        <v>2007</v>
      </c>
      <c r="J16" s="60">
        <v>2008</v>
      </c>
      <c r="K16" s="60">
        <f>VLOOKUP(H16,Letnice!$A$2:$B$7,2,FALSE)+VLOOKUP(I16,Letnice!$A$2:$B$7,2,FALSE)+VLOOKUP(J16,Letnice!$A$2:$B$7,2,FALSE)</f>
        <v>22</v>
      </c>
      <c r="L16" s="55">
        <v>45</v>
      </c>
      <c r="M16" s="56">
        <v>3</v>
      </c>
      <c r="N16" s="56">
        <v>4</v>
      </c>
      <c r="O16" s="56">
        <f t="shared" si="0"/>
        <v>52</v>
      </c>
      <c r="P16" s="56">
        <v>35.68</v>
      </c>
      <c r="Q16" s="56">
        <v>25</v>
      </c>
      <c r="R16" s="56">
        <v>12.8</v>
      </c>
      <c r="S16" s="56">
        <v>3</v>
      </c>
      <c r="T16" s="56">
        <v>0</v>
      </c>
      <c r="U16" s="56">
        <f t="shared" si="1"/>
        <v>76.48</v>
      </c>
      <c r="V16" s="57">
        <f>VLOOKUP(K16,Letnice!$A$16:$B$28,2,FALSE)</f>
        <v>1001.5</v>
      </c>
      <c r="W16" s="58">
        <f t="shared" si="2"/>
        <v>977.02</v>
      </c>
    </row>
    <row r="17" spans="1:28" ht="14.45" customHeight="1" x14ac:dyDescent="0.2">
      <c r="A17" s="21">
        <v>8</v>
      </c>
      <c r="B17" s="26"/>
      <c r="C17" s="34">
        <v>1</v>
      </c>
      <c r="D17" s="35" t="s">
        <v>50</v>
      </c>
      <c r="E17" s="25" t="s">
        <v>48</v>
      </c>
      <c r="F17" s="33" t="s">
        <v>49</v>
      </c>
      <c r="G17" s="59" t="s">
        <v>114</v>
      </c>
      <c r="H17" s="60">
        <v>2005</v>
      </c>
      <c r="I17" s="60">
        <v>2007</v>
      </c>
      <c r="J17" s="60">
        <v>2005</v>
      </c>
      <c r="K17" s="60">
        <f>VLOOKUP(H17,Letnice!$A$2:$B$7,2,FALSE)+VLOOKUP(I17,Letnice!$A$2:$B$7,2,FALSE)+VLOOKUP(J17,Letnice!$A$2:$B$7,2,FALSE)</f>
        <v>28</v>
      </c>
      <c r="L17" s="55">
        <v>33</v>
      </c>
      <c r="M17" s="56">
        <v>2</v>
      </c>
      <c r="N17" s="56">
        <v>2</v>
      </c>
      <c r="O17" s="56">
        <f t="shared" si="0"/>
        <v>37</v>
      </c>
      <c r="P17" s="56">
        <v>31.55</v>
      </c>
      <c r="Q17" s="56">
        <v>19.7</v>
      </c>
      <c r="R17" s="56">
        <v>11.7</v>
      </c>
      <c r="S17" s="56">
        <v>3</v>
      </c>
      <c r="T17" s="56">
        <v>0</v>
      </c>
      <c r="U17" s="56">
        <f t="shared" si="1"/>
        <v>65.95</v>
      </c>
      <c r="V17" s="57">
        <f>VLOOKUP(K17,Letnice!$A$16:$B$28,2,FALSE)</f>
        <v>1000.5</v>
      </c>
      <c r="W17" s="58">
        <f t="shared" si="2"/>
        <v>971.55</v>
      </c>
    </row>
    <row r="18" spans="1:28" ht="14.45" customHeight="1" x14ac:dyDescent="0.2">
      <c r="A18" s="21">
        <v>9</v>
      </c>
      <c r="B18" s="26"/>
      <c r="C18" s="34">
        <v>21</v>
      </c>
      <c r="D18" s="36" t="s">
        <v>91</v>
      </c>
      <c r="E18" s="25" t="s">
        <v>92</v>
      </c>
      <c r="F18" s="33" t="s">
        <v>89</v>
      </c>
      <c r="G18" s="59" t="s">
        <v>94</v>
      </c>
      <c r="H18" s="60">
        <v>2004</v>
      </c>
      <c r="I18" s="60">
        <v>2005</v>
      </c>
      <c r="J18" s="60">
        <v>2006</v>
      </c>
      <c r="K18" s="60">
        <f>VLOOKUP(H18,Letnice!$A$2:$B$7,2,FALSE)+VLOOKUP(I18,Letnice!$A$2:$B$7,2,FALSE)+VLOOKUP(J18,Letnice!$A$2:$B$7,2,FALSE)</f>
        <v>30</v>
      </c>
      <c r="L18" s="55">
        <v>35</v>
      </c>
      <c r="M18" s="56">
        <v>4</v>
      </c>
      <c r="N18" s="56">
        <v>5</v>
      </c>
      <c r="O18" s="56">
        <f t="shared" si="0"/>
        <v>44</v>
      </c>
      <c r="P18" s="56">
        <v>26.69</v>
      </c>
      <c r="Q18" s="56">
        <v>35.200000000000003</v>
      </c>
      <c r="R18" s="56">
        <v>13.1</v>
      </c>
      <c r="S18" s="56">
        <v>1</v>
      </c>
      <c r="T18" s="56">
        <v>0</v>
      </c>
      <c r="U18" s="56">
        <f t="shared" si="1"/>
        <v>75.989999999999995</v>
      </c>
      <c r="V18" s="57">
        <f>VLOOKUP(K18,Letnice!$A$16:$B$28,2,FALSE)</f>
        <v>1000</v>
      </c>
      <c r="W18" s="58">
        <f t="shared" si="2"/>
        <v>968.01</v>
      </c>
    </row>
    <row r="19" spans="1:28" ht="14.45" customHeight="1" x14ac:dyDescent="0.2">
      <c r="A19" s="21">
        <v>10</v>
      </c>
      <c r="B19" s="26"/>
      <c r="C19" s="34">
        <v>2</v>
      </c>
      <c r="D19" s="35" t="s">
        <v>51</v>
      </c>
      <c r="E19" s="25" t="s">
        <v>48</v>
      </c>
      <c r="F19" s="33" t="s">
        <v>49</v>
      </c>
      <c r="G19" s="59" t="s">
        <v>115</v>
      </c>
      <c r="H19" s="60">
        <v>2005</v>
      </c>
      <c r="I19" s="60">
        <v>2005</v>
      </c>
      <c r="J19" s="60">
        <v>2004</v>
      </c>
      <c r="K19" s="60">
        <f>VLOOKUP(H19,Letnice!$A$2:$B$7,2,FALSE)+VLOOKUP(I19,Letnice!$A$2:$B$7,2,FALSE)+VLOOKUP(J19,Letnice!$A$2:$B$7,2,FALSE)</f>
        <v>31</v>
      </c>
      <c r="L19" s="55">
        <v>37</v>
      </c>
      <c r="M19" s="56">
        <v>3</v>
      </c>
      <c r="N19" s="56">
        <v>4</v>
      </c>
      <c r="O19" s="56">
        <f t="shared" si="0"/>
        <v>44</v>
      </c>
      <c r="P19" s="56">
        <v>32.94</v>
      </c>
      <c r="Q19" s="56">
        <v>20.8</v>
      </c>
      <c r="R19" s="56">
        <v>15.8</v>
      </c>
      <c r="S19" s="56">
        <v>2</v>
      </c>
      <c r="T19" s="56">
        <v>5</v>
      </c>
      <c r="U19" s="56">
        <f t="shared" si="1"/>
        <v>76.539999999999992</v>
      </c>
      <c r="V19" s="57">
        <f>VLOOKUP(K19,Letnice!$A$16:$B$28,2,FALSE)</f>
        <v>1000</v>
      </c>
      <c r="W19" s="58">
        <f t="shared" si="2"/>
        <v>967.46</v>
      </c>
    </row>
    <row r="20" spans="1:28" ht="14.45" customHeight="1" x14ac:dyDescent="0.2">
      <c r="A20" s="21">
        <v>11</v>
      </c>
      <c r="B20" s="26"/>
      <c r="C20" s="34">
        <v>19</v>
      </c>
      <c r="D20" s="20" t="s">
        <v>14</v>
      </c>
      <c r="E20" s="25" t="s">
        <v>85</v>
      </c>
      <c r="F20" s="33" t="s">
        <v>85</v>
      </c>
      <c r="G20" s="59" t="s">
        <v>88</v>
      </c>
      <c r="H20" s="60">
        <v>2005</v>
      </c>
      <c r="I20" s="60">
        <v>2006</v>
      </c>
      <c r="J20" s="60">
        <v>2006</v>
      </c>
      <c r="K20" s="60">
        <f>VLOOKUP(H20,Letnice!$A$2:$B$7,2,FALSE)+VLOOKUP(I20,Letnice!$A$2:$B$7,2,FALSE)+VLOOKUP(J20,Letnice!$A$2:$B$7,2,FALSE)</f>
        <v>28</v>
      </c>
      <c r="L20" s="55">
        <v>36</v>
      </c>
      <c r="M20" s="56">
        <v>1</v>
      </c>
      <c r="N20" s="56">
        <v>5</v>
      </c>
      <c r="O20" s="56">
        <f t="shared" si="0"/>
        <v>42</v>
      </c>
      <c r="P20" s="56">
        <v>21.71</v>
      </c>
      <c r="Q20" s="56">
        <v>37.1</v>
      </c>
      <c r="R20" s="56">
        <v>16.5</v>
      </c>
      <c r="S20" s="56">
        <v>2</v>
      </c>
      <c r="T20" s="56">
        <v>0</v>
      </c>
      <c r="U20" s="56">
        <f t="shared" si="1"/>
        <v>77.31</v>
      </c>
      <c r="V20" s="57">
        <f>VLOOKUP(K20,Letnice!$A$16:$B$28,2,FALSE)</f>
        <v>1000.5</v>
      </c>
      <c r="W20" s="58">
        <f t="shared" si="2"/>
        <v>965.19</v>
      </c>
    </row>
    <row r="21" spans="1:28" ht="14.45" customHeight="1" x14ac:dyDescent="0.2">
      <c r="A21" s="21">
        <v>12</v>
      </c>
      <c r="B21" s="26"/>
      <c r="C21" s="34">
        <v>16</v>
      </c>
      <c r="D21" s="20" t="s">
        <v>11</v>
      </c>
      <c r="E21" s="25" t="s">
        <v>84</v>
      </c>
      <c r="F21" s="33" t="s">
        <v>85</v>
      </c>
      <c r="G21" s="59" t="s">
        <v>118</v>
      </c>
      <c r="H21" s="60">
        <v>2007</v>
      </c>
      <c r="I21" s="60">
        <v>2005</v>
      </c>
      <c r="J21" s="60">
        <v>2007</v>
      </c>
      <c r="K21" s="60">
        <f>VLOOKUP(H21,Letnice!$A$2:$B$7,2,FALSE)+VLOOKUP(I21,Letnice!$A$2:$B$7,2,FALSE)+VLOOKUP(J21,Letnice!$A$2:$B$7,2,FALSE)</f>
        <v>26</v>
      </c>
      <c r="L21" s="55">
        <v>42</v>
      </c>
      <c r="M21" s="56">
        <v>2</v>
      </c>
      <c r="N21" s="56">
        <v>3</v>
      </c>
      <c r="O21" s="56">
        <f t="shared" si="0"/>
        <v>47</v>
      </c>
      <c r="P21" s="56">
        <v>21.31</v>
      </c>
      <c r="Q21" s="56">
        <v>29.6</v>
      </c>
      <c r="R21" s="56">
        <v>12.4</v>
      </c>
      <c r="S21" s="56">
        <v>21</v>
      </c>
      <c r="T21" s="56">
        <v>0</v>
      </c>
      <c r="U21" s="56">
        <f t="shared" si="1"/>
        <v>84.31</v>
      </c>
      <c r="V21" s="57">
        <f>VLOOKUP(K21,Letnice!$A$16:$B$28,2,FALSE)</f>
        <v>1001</v>
      </c>
      <c r="W21" s="58">
        <f t="shared" si="2"/>
        <v>963.69</v>
      </c>
    </row>
    <row r="22" spans="1:28" s="28" customFormat="1" ht="14.45" customHeight="1" x14ac:dyDescent="0.2">
      <c r="A22" s="21">
        <v>13</v>
      </c>
      <c r="B22" s="29"/>
      <c r="C22" s="34">
        <v>20</v>
      </c>
      <c r="D22" s="36" t="s">
        <v>90</v>
      </c>
      <c r="E22" s="25" t="s">
        <v>89</v>
      </c>
      <c r="F22" s="33" t="s">
        <v>89</v>
      </c>
      <c r="G22" s="59" t="s">
        <v>93</v>
      </c>
      <c r="H22" s="60">
        <v>2004</v>
      </c>
      <c r="I22" s="60">
        <v>2005</v>
      </c>
      <c r="J22" s="60">
        <v>2004</v>
      </c>
      <c r="K22" s="60">
        <f>VLOOKUP(H22,Letnice!$A$2:$B$7,2,FALSE)+VLOOKUP(I22,Letnice!$A$2:$B$7,2,FALSE)+VLOOKUP(J22,Letnice!$A$2:$B$7,2,FALSE)</f>
        <v>32</v>
      </c>
      <c r="L22" s="55">
        <v>28</v>
      </c>
      <c r="M22" s="56">
        <v>2</v>
      </c>
      <c r="N22" s="56">
        <v>5</v>
      </c>
      <c r="O22" s="56">
        <f t="shared" si="0"/>
        <v>35</v>
      </c>
      <c r="P22" s="56">
        <v>16.16</v>
      </c>
      <c r="Q22" s="56">
        <v>37.5</v>
      </c>
      <c r="R22" s="56">
        <v>15.2</v>
      </c>
      <c r="S22" s="56">
        <v>0</v>
      </c>
      <c r="T22" s="56">
        <v>5</v>
      </c>
      <c r="U22" s="56">
        <f t="shared" si="1"/>
        <v>73.86</v>
      </c>
      <c r="V22" s="57">
        <f>VLOOKUP(K22,Letnice!$A$16:$B$28,2,FALSE)</f>
        <v>1000</v>
      </c>
      <c r="W22" s="58">
        <f t="shared" si="2"/>
        <v>961.14</v>
      </c>
    </row>
    <row r="23" spans="1:28" ht="14.45" customHeight="1" x14ac:dyDescent="0.2">
      <c r="A23" s="21">
        <v>14</v>
      </c>
      <c r="B23" s="26"/>
      <c r="C23" s="34">
        <v>3</v>
      </c>
      <c r="D23" s="36" t="s">
        <v>53</v>
      </c>
      <c r="E23" s="25" t="s">
        <v>54</v>
      </c>
      <c r="F23" s="33" t="s">
        <v>49</v>
      </c>
      <c r="G23" s="59" t="s">
        <v>58</v>
      </c>
      <c r="H23" s="60">
        <v>2006</v>
      </c>
      <c r="I23" s="60">
        <v>2008</v>
      </c>
      <c r="J23" s="60">
        <v>2004</v>
      </c>
      <c r="K23" s="60">
        <f>VLOOKUP(H23,Letnice!$A$2:$B$7,2,FALSE)+VLOOKUP(I23,Letnice!$A$2:$B$7,2,FALSE)+VLOOKUP(J23,Letnice!$A$2:$B$7,2,FALSE)</f>
        <v>27</v>
      </c>
      <c r="L23" s="55">
        <v>25</v>
      </c>
      <c r="M23" s="56">
        <v>2</v>
      </c>
      <c r="N23" s="56">
        <v>3</v>
      </c>
      <c r="O23" s="56">
        <f t="shared" si="0"/>
        <v>30</v>
      </c>
      <c r="P23" s="56">
        <v>23.5</v>
      </c>
      <c r="Q23" s="56">
        <v>31.7</v>
      </c>
      <c r="R23" s="56">
        <v>11.5</v>
      </c>
      <c r="S23" s="56">
        <v>3</v>
      </c>
      <c r="T23" s="56">
        <v>0</v>
      </c>
      <c r="U23" s="56">
        <f t="shared" si="1"/>
        <v>69.7</v>
      </c>
      <c r="V23" s="57">
        <f>VLOOKUP(K23,Letnice!$A$16:$B$28,2,FALSE)</f>
        <v>1000.5</v>
      </c>
      <c r="W23" s="58">
        <f t="shared" si="2"/>
        <v>960.8</v>
      </c>
      <c r="X23" s="19"/>
    </row>
    <row r="24" spans="1:28" ht="14.45" customHeight="1" x14ac:dyDescent="0.2">
      <c r="A24" s="21">
        <v>15</v>
      </c>
      <c r="B24" s="26"/>
      <c r="C24" s="34">
        <v>13</v>
      </c>
      <c r="D24" s="20" t="s">
        <v>75</v>
      </c>
      <c r="E24" s="25" t="s">
        <v>72</v>
      </c>
      <c r="F24" s="33" t="s">
        <v>61</v>
      </c>
      <c r="G24" s="59" t="s">
        <v>77</v>
      </c>
      <c r="H24" s="60">
        <v>2005</v>
      </c>
      <c r="I24" s="60">
        <v>2007</v>
      </c>
      <c r="J24" s="60">
        <v>2008</v>
      </c>
      <c r="K24" s="60">
        <f>VLOOKUP(H24,Letnice!$A$2:$B$7,2,FALSE)+VLOOKUP(I24,Letnice!$A$2:$B$7,2,FALSE)+VLOOKUP(J24,Letnice!$A$2:$B$7,2,FALSE)</f>
        <v>25</v>
      </c>
      <c r="L24" s="55">
        <v>27</v>
      </c>
      <c r="M24" s="56">
        <v>0</v>
      </c>
      <c r="N24" s="56">
        <v>3</v>
      </c>
      <c r="O24" s="56">
        <f t="shared" si="0"/>
        <v>30</v>
      </c>
      <c r="P24" s="56">
        <v>20.23</v>
      </c>
      <c r="Q24" s="56">
        <v>25</v>
      </c>
      <c r="R24" s="56">
        <v>26.6</v>
      </c>
      <c r="S24" s="56">
        <v>0</v>
      </c>
      <c r="T24" s="56">
        <v>0</v>
      </c>
      <c r="U24" s="56">
        <f t="shared" si="1"/>
        <v>71.830000000000013</v>
      </c>
      <c r="V24" s="57">
        <f>VLOOKUP(K24,Letnice!$A$16:$B$28,2,FALSE)</f>
        <v>1001</v>
      </c>
      <c r="W24" s="58">
        <f t="shared" si="2"/>
        <v>959.17</v>
      </c>
      <c r="X24" s="19"/>
    </row>
    <row r="25" spans="1:28" ht="14.45" customHeight="1" x14ac:dyDescent="0.2">
      <c r="A25" s="21">
        <v>16</v>
      </c>
      <c r="B25" s="26"/>
      <c r="C25" s="34">
        <v>10</v>
      </c>
      <c r="D25" s="20" t="s">
        <v>101</v>
      </c>
      <c r="E25" s="25" t="s">
        <v>67</v>
      </c>
      <c r="F25" s="33" t="s">
        <v>61</v>
      </c>
      <c r="G25" s="59" t="s">
        <v>68</v>
      </c>
      <c r="H25" s="60">
        <v>2004</v>
      </c>
      <c r="I25" s="60">
        <v>2004</v>
      </c>
      <c r="J25" s="60">
        <v>2006</v>
      </c>
      <c r="K25" s="60">
        <f>VLOOKUP(H25,Letnice!$A$2:$B$7,2,FALSE)+VLOOKUP(I25,Letnice!$A$2:$B$7,2,FALSE)+VLOOKUP(J25,Letnice!$A$2:$B$7,2,FALSE)</f>
        <v>31</v>
      </c>
      <c r="L25" s="55">
        <v>31</v>
      </c>
      <c r="M25" s="56">
        <v>2</v>
      </c>
      <c r="N25" s="56">
        <v>4</v>
      </c>
      <c r="O25" s="56">
        <f t="shared" si="0"/>
        <v>37</v>
      </c>
      <c r="P25" s="56">
        <v>20.6</v>
      </c>
      <c r="Q25" s="56">
        <v>17.100000000000001</v>
      </c>
      <c r="R25" s="56">
        <v>33.299999999999997</v>
      </c>
      <c r="S25" s="56">
        <v>2</v>
      </c>
      <c r="T25" s="56">
        <v>5</v>
      </c>
      <c r="U25" s="56">
        <f t="shared" si="1"/>
        <v>78</v>
      </c>
      <c r="V25" s="57">
        <f>VLOOKUP(K25,Letnice!$A$16:$B$28,2,FALSE)</f>
        <v>1000</v>
      </c>
      <c r="W25" s="58">
        <f t="shared" si="2"/>
        <v>959</v>
      </c>
      <c r="X25" s="4"/>
      <c r="Y25" s="4"/>
      <c r="Z25" s="4"/>
      <c r="AA25" s="4"/>
      <c r="AB25" s="4"/>
    </row>
    <row r="26" spans="1:28" ht="14.45" customHeight="1" x14ac:dyDescent="0.2">
      <c r="A26" s="21">
        <v>17</v>
      </c>
      <c r="B26" s="26"/>
      <c r="C26" s="34">
        <v>15</v>
      </c>
      <c r="D26" s="36" t="s">
        <v>15</v>
      </c>
      <c r="E26" s="25" t="s">
        <v>79</v>
      </c>
      <c r="F26" s="33" t="s">
        <v>61</v>
      </c>
      <c r="G26" s="59" t="s">
        <v>80</v>
      </c>
      <c r="H26" s="60">
        <v>2006</v>
      </c>
      <c r="I26" s="60">
        <v>2004</v>
      </c>
      <c r="J26" s="60">
        <v>2004</v>
      </c>
      <c r="K26" s="60">
        <f>VLOOKUP(H26,Letnice!$A$2:$B$7,2,FALSE)+VLOOKUP(I26,Letnice!$A$2:$B$7,2,FALSE)+VLOOKUP(J26,Letnice!$A$2:$B$7,2,FALSE)</f>
        <v>31</v>
      </c>
      <c r="L26" s="55">
        <v>38</v>
      </c>
      <c r="M26" s="56">
        <v>4</v>
      </c>
      <c r="N26" s="56">
        <v>5</v>
      </c>
      <c r="O26" s="56">
        <f t="shared" si="0"/>
        <v>47</v>
      </c>
      <c r="P26" s="56">
        <v>16.53</v>
      </c>
      <c r="Q26" s="56">
        <v>13.7</v>
      </c>
      <c r="R26" s="56">
        <v>32.1</v>
      </c>
      <c r="S26" s="56">
        <v>27</v>
      </c>
      <c r="T26" s="56">
        <v>0</v>
      </c>
      <c r="U26" s="56">
        <f t="shared" si="1"/>
        <v>89.33</v>
      </c>
      <c r="V26" s="57">
        <f>VLOOKUP(K26,Letnice!$A$16:$B$28,2,FALSE)</f>
        <v>1000</v>
      </c>
      <c r="W26" s="58">
        <f t="shared" si="2"/>
        <v>957.67</v>
      </c>
      <c r="X26" s="4"/>
      <c r="Y26" s="4"/>
      <c r="Z26" s="4"/>
      <c r="AA26" s="4"/>
      <c r="AB26" s="4"/>
    </row>
    <row r="27" spans="1:28" ht="14.45" customHeight="1" x14ac:dyDescent="0.2">
      <c r="A27" s="21">
        <v>18</v>
      </c>
      <c r="B27" s="30"/>
      <c r="C27" s="34">
        <v>12</v>
      </c>
      <c r="D27" s="20" t="s">
        <v>73</v>
      </c>
      <c r="E27" s="25" t="s">
        <v>72</v>
      </c>
      <c r="F27" s="33" t="s">
        <v>61</v>
      </c>
      <c r="G27" s="59" t="s">
        <v>74</v>
      </c>
      <c r="H27" s="60">
        <v>2004</v>
      </c>
      <c r="I27" s="60">
        <v>2005</v>
      </c>
      <c r="J27" s="60">
        <v>2004</v>
      </c>
      <c r="K27" s="60">
        <f>VLOOKUP(H27,Letnice!$A$2:$B$7,2,FALSE)+VLOOKUP(I27,Letnice!$A$2:$B$7,2,FALSE)+VLOOKUP(J27,Letnice!$A$2:$B$7,2,FALSE)</f>
        <v>32</v>
      </c>
      <c r="L27" s="55">
        <v>30</v>
      </c>
      <c r="M27" s="56">
        <v>3</v>
      </c>
      <c r="N27" s="56">
        <v>4</v>
      </c>
      <c r="O27" s="56">
        <f t="shared" si="0"/>
        <v>37</v>
      </c>
      <c r="P27" s="56">
        <v>23.79</v>
      </c>
      <c r="Q27" s="56">
        <v>34.1</v>
      </c>
      <c r="R27" s="56">
        <v>20.3</v>
      </c>
      <c r="S27" s="56">
        <v>2</v>
      </c>
      <c r="T27" s="56">
        <v>5</v>
      </c>
      <c r="U27" s="56">
        <f t="shared" si="1"/>
        <v>85.19</v>
      </c>
      <c r="V27" s="57">
        <f>VLOOKUP(K27,Letnice!$A$16:$B$28,2,FALSE)</f>
        <v>1000</v>
      </c>
      <c r="W27" s="58">
        <f t="shared" si="2"/>
        <v>951.81</v>
      </c>
      <c r="X27" s="4"/>
      <c r="Y27" s="4"/>
      <c r="Z27" s="4"/>
      <c r="AA27" s="4"/>
      <c r="AB27" s="4"/>
    </row>
    <row r="28" spans="1:28" ht="14.45" customHeight="1" x14ac:dyDescent="0.2">
      <c r="A28" s="21">
        <v>19</v>
      </c>
      <c r="B28" s="31"/>
      <c r="C28" s="34">
        <v>14</v>
      </c>
      <c r="D28" s="20" t="s">
        <v>76</v>
      </c>
      <c r="E28" s="25" t="s">
        <v>72</v>
      </c>
      <c r="F28" s="33" t="s">
        <v>61</v>
      </c>
      <c r="G28" s="59" t="s">
        <v>78</v>
      </c>
      <c r="H28" s="60">
        <v>2006</v>
      </c>
      <c r="I28" s="60">
        <v>2008</v>
      </c>
      <c r="J28" s="60">
        <v>2006</v>
      </c>
      <c r="K28" s="60">
        <f>VLOOKUP(H28,Letnice!$A$2:$B$7,2,FALSE)+VLOOKUP(I28,Letnice!$A$2:$B$7,2,FALSE)+VLOOKUP(J28,Letnice!$A$2:$B$7,2,FALSE)</f>
        <v>25</v>
      </c>
      <c r="L28" s="55">
        <v>23</v>
      </c>
      <c r="M28" s="56">
        <v>2</v>
      </c>
      <c r="N28" s="56">
        <v>3</v>
      </c>
      <c r="O28" s="56">
        <f t="shared" si="0"/>
        <v>28</v>
      </c>
      <c r="P28" s="56">
        <v>30.51</v>
      </c>
      <c r="Q28" s="56">
        <v>19.100000000000001</v>
      </c>
      <c r="R28" s="56">
        <v>21.5</v>
      </c>
      <c r="S28" s="56">
        <v>4</v>
      </c>
      <c r="T28" s="56">
        <v>5</v>
      </c>
      <c r="U28" s="56">
        <f t="shared" si="1"/>
        <v>80.11</v>
      </c>
      <c r="V28" s="57">
        <f>VLOOKUP(K28,Letnice!$A$16:$B$28,2,FALSE)</f>
        <v>1001</v>
      </c>
      <c r="W28" s="58">
        <f t="shared" si="2"/>
        <v>948.89</v>
      </c>
      <c r="X28" s="4"/>
      <c r="Y28" s="4"/>
      <c r="Z28" s="4"/>
      <c r="AA28" s="4"/>
      <c r="AB28" s="4"/>
    </row>
    <row r="29" spans="1:28" ht="14.45" customHeight="1" x14ac:dyDescent="0.2">
      <c r="A29" s="21">
        <v>20</v>
      </c>
      <c r="B29" s="29"/>
      <c r="C29" s="34">
        <v>4</v>
      </c>
      <c r="D29" s="35" t="s">
        <v>10</v>
      </c>
      <c r="E29" s="25" t="s">
        <v>59</v>
      </c>
      <c r="F29" s="33" t="s">
        <v>49</v>
      </c>
      <c r="G29" s="59" t="s">
        <v>109</v>
      </c>
      <c r="H29" s="60">
        <v>2006</v>
      </c>
      <c r="I29" s="60">
        <v>2004</v>
      </c>
      <c r="J29" s="60">
        <v>2005</v>
      </c>
      <c r="K29" s="60">
        <f>VLOOKUP(H29,Letnice!$A$2:$B$7,2,FALSE)+VLOOKUP(I29,Letnice!$A$2:$B$7,2,FALSE)+VLOOKUP(J29,Letnice!$A$2:$B$7,2,FALSE)</f>
        <v>30</v>
      </c>
      <c r="L29" s="55">
        <v>36</v>
      </c>
      <c r="M29" s="56">
        <v>2</v>
      </c>
      <c r="N29" s="56">
        <v>5</v>
      </c>
      <c r="O29" s="56">
        <f t="shared" si="0"/>
        <v>43</v>
      </c>
      <c r="P29" s="56">
        <v>63.09</v>
      </c>
      <c r="Q29" s="56">
        <v>19.600000000000001</v>
      </c>
      <c r="R29" s="56">
        <v>12.1</v>
      </c>
      <c r="S29" s="56">
        <v>9</v>
      </c>
      <c r="T29" s="56">
        <v>5</v>
      </c>
      <c r="U29" s="56">
        <f t="shared" si="1"/>
        <v>108.78999999999999</v>
      </c>
      <c r="V29" s="57">
        <f>VLOOKUP(K29,Letnice!$A$16:$B$28,2,FALSE)</f>
        <v>1000</v>
      </c>
      <c r="W29" s="58">
        <f t="shared" si="2"/>
        <v>934.21</v>
      </c>
      <c r="X29" s="4"/>
      <c r="Y29" s="4"/>
      <c r="Z29" s="4"/>
      <c r="AA29" s="4"/>
      <c r="AB29" s="4"/>
    </row>
    <row r="30" spans="1:28" ht="14.45" customHeight="1" x14ac:dyDescent="0.2">
      <c r="A30" s="21">
        <v>21</v>
      </c>
      <c r="B30" s="37"/>
      <c r="C30" s="34">
        <v>11</v>
      </c>
      <c r="D30" s="20" t="s">
        <v>102</v>
      </c>
      <c r="E30" s="25" t="s">
        <v>67</v>
      </c>
      <c r="F30" s="33" t="s">
        <v>61</v>
      </c>
      <c r="G30" s="59" t="s">
        <v>103</v>
      </c>
      <c r="H30" s="60">
        <v>2006</v>
      </c>
      <c r="I30" s="60">
        <v>2008</v>
      </c>
      <c r="J30" s="60">
        <v>2005</v>
      </c>
      <c r="K30" s="60">
        <f>VLOOKUP(H30,Letnice!$A$2:$B$7,2,FALSE)+VLOOKUP(I30,Letnice!$A$2:$B$7,2,FALSE)+VLOOKUP(J30,Letnice!$A$2:$B$7,2,FALSE)</f>
        <v>26</v>
      </c>
      <c r="L30" s="55">
        <v>24</v>
      </c>
      <c r="M30" s="56">
        <v>1</v>
      </c>
      <c r="N30" s="56">
        <v>4</v>
      </c>
      <c r="O30" s="56">
        <f t="shared" si="0"/>
        <v>29</v>
      </c>
      <c r="P30" s="56">
        <v>68.040000000000006</v>
      </c>
      <c r="Q30" s="56">
        <v>17.600000000000001</v>
      </c>
      <c r="R30" s="56">
        <v>12.4</v>
      </c>
      <c r="S30" s="56">
        <v>0</v>
      </c>
      <c r="T30" s="56">
        <v>5</v>
      </c>
      <c r="U30" s="56">
        <f t="shared" si="1"/>
        <v>103.04000000000002</v>
      </c>
      <c r="V30" s="57">
        <f>VLOOKUP(K30,Letnice!$A$16:$B$28,2,FALSE)</f>
        <v>1001</v>
      </c>
      <c r="W30" s="58">
        <f t="shared" si="2"/>
        <v>926.96</v>
      </c>
      <c r="X30" s="4"/>
      <c r="Y30" s="4"/>
      <c r="Z30" s="4"/>
      <c r="AA30" s="4"/>
      <c r="AB30" s="4"/>
    </row>
    <row r="31" spans="1:28" ht="14.45" customHeight="1" x14ac:dyDescent="0.2">
      <c r="A31" s="61"/>
      <c r="B31" s="31"/>
      <c r="C31" s="62"/>
      <c r="D31" s="74"/>
      <c r="E31" s="64"/>
      <c r="F31" s="64"/>
      <c r="G31" s="65"/>
      <c r="H31" s="66"/>
      <c r="I31" s="66"/>
      <c r="J31" s="66"/>
      <c r="K31" s="66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8"/>
      <c r="W31" s="69"/>
      <c r="X31" s="4"/>
      <c r="Y31" s="4"/>
      <c r="Z31" s="4"/>
      <c r="AA31" s="4"/>
      <c r="AB31" s="4"/>
    </row>
    <row r="32" spans="1:28" ht="14.45" customHeight="1" x14ac:dyDescent="0.2">
      <c r="A32" s="61"/>
      <c r="B32" s="31"/>
      <c r="C32" s="62"/>
      <c r="D32" s="74"/>
      <c r="E32" s="64"/>
      <c r="F32" s="64"/>
      <c r="G32" s="65"/>
      <c r="H32" s="66"/>
      <c r="I32" s="66"/>
      <c r="J32" s="66"/>
      <c r="K32" s="66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8"/>
      <c r="W32" s="69"/>
      <c r="X32" s="4"/>
      <c r="Y32" s="4"/>
      <c r="Z32" s="4"/>
      <c r="AA32" s="4"/>
      <c r="AB32" s="4"/>
    </row>
    <row r="33" spans="1:28" ht="14.45" customHeight="1" x14ac:dyDescent="0.2">
      <c r="A33" s="61"/>
      <c r="B33" s="31"/>
      <c r="C33" s="62"/>
      <c r="D33" s="74"/>
      <c r="E33" s="64"/>
      <c r="F33" s="64"/>
      <c r="G33" s="65"/>
      <c r="H33" s="66"/>
      <c r="I33" s="66"/>
      <c r="J33" s="66"/>
      <c r="K33" s="66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8"/>
      <c r="W33" s="69"/>
      <c r="X33" s="4"/>
      <c r="Y33" s="4"/>
      <c r="Z33" s="4"/>
      <c r="AA33" s="4"/>
      <c r="AB33" s="4"/>
    </row>
    <row r="34" spans="1:28" ht="14.45" customHeight="1" x14ac:dyDescent="0.2">
      <c r="A34" s="61"/>
      <c r="B34" s="31"/>
      <c r="C34" s="62"/>
      <c r="D34" s="74"/>
      <c r="E34" s="64"/>
      <c r="F34" s="64"/>
      <c r="G34" s="65"/>
      <c r="H34" s="66"/>
      <c r="I34" s="66"/>
      <c r="J34" s="66"/>
      <c r="K34" s="66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8"/>
      <c r="W34" s="69"/>
      <c r="X34" s="4"/>
      <c r="Y34" s="4"/>
      <c r="Z34" s="4"/>
      <c r="AA34" s="4"/>
      <c r="AB34" s="4"/>
    </row>
    <row r="35" spans="1:28" ht="14.45" customHeight="1" x14ac:dyDescent="0.2">
      <c r="A35" s="61"/>
      <c r="B35" s="31"/>
      <c r="C35" s="62"/>
      <c r="D35" s="74"/>
      <c r="E35" s="64"/>
      <c r="F35" s="64"/>
      <c r="G35" s="65"/>
      <c r="H35" s="66"/>
      <c r="I35" s="66"/>
      <c r="K35" s="66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8"/>
      <c r="W35" s="69"/>
      <c r="X35" s="4"/>
      <c r="Y35" s="4"/>
      <c r="Z35" s="4"/>
      <c r="AA35" s="4"/>
      <c r="AB35" s="4"/>
    </row>
    <row r="36" spans="1:28" ht="14.45" customHeight="1" x14ac:dyDescent="0.2">
      <c r="A36" s="61"/>
      <c r="B36" s="31"/>
      <c r="C36" s="62"/>
      <c r="D36" s="74"/>
      <c r="E36" s="64"/>
      <c r="F36" s="64"/>
      <c r="G36" s="65"/>
      <c r="H36" s="66"/>
      <c r="I36" s="66"/>
      <c r="J36" s="66"/>
      <c r="K36" s="66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8"/>
      <c r="W36" s="69"/>
      <c r="X36" s="4"/>
      <c r="Y36" s="4"/>
      <c r="Z36" s="4"/>
      <c r="AA36" s="4"/>
      <c r="AB36" s="4"/>
    </row>
    <row r="37" spans="1:28" ht="14.45" customHeight="1" x14ac:dyDescent="0.2">
      <c r="A37" s="61"/>
      <c r="B37" s="31"/>
      <c r="C37" s="62"/>
      <c r="D37" s="63"/>
      <c r="E37" s="64"/>
      <c r="F37" s="64"/>
      <c r="G37" s="65"/>
      <c r="H37" s="66"/>
      <c r="I37" s="66"/>
      <c r="J37" s="66"/>
      <c r="K37" s="66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8"/>
      <c r="W37" s="69"/>
      <c r="X37" s="4"/>
      <c r="Y37" s="4"/>
      <c r="Z37" s="4"/>
      <c r="AA37" s="4"/>
      <c r="AB37" s="4"/>
    </row>
    <row r="38" spans="1:28" ht="14.45" customHeight="1" x14ac:dyDescent="0.2">
      <c r="A38" s="61"/>
      <c r="B38" s="31"/>
      <c r="C38" s="62"/>
      <c r="D38" s="63"/>
      <c r="E38" s="64"/>
      <c r="F38" s="64"/>
      <c r="G38" s="65"/>
      <c r="H38" s="66"/>
      <c r="I38" s="66"/>
      <c r="J38" s="66"/>
      <c r="K38" s="66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8"/>
      <c r="W38" s="69"/>
      <c r="X38" s="4"/>
      <c r="Y38" s="4"/>
      <c r="Z38" s="4"/>
      <c r="AA38" s="4"/>
      <c r="AB38" s="4"/>
    </row>
    <row r="39" spans="1:28" ht="14.45" customHeight="1" x14ac:dyDescent="0.2">
      <c r="A39" s="76" t="s">
        <v>28</v>
      </c>
      <c r="B39" s="76"/>
      <c r="C39" s="76"/>
      <c r="D39" s="76"/>
      <c r="E39" s="76" t="s">
        <v>47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 t="s">
        <v>8</v>
      </c>
      <c r="S39" s="76"/>
      <c r="T39" s="76"/>
      <c r="U39" s="76"/>
      <c r="V39" s="76"/>
      <c r="W39" s="76"/>
      <c r="X39" s="4"/>
    </row>
    <row r="40" spans="1:28" ht="14.45" customHeight="1" x14ac:dyDescent="0.2">
      <c r="A40" s="79" t="s">
        <v>29</v>
      </c>
      <c r="B40" s="79"/>
      <c r="C40" s="79"/>
      <c r="D40" s="79"/>
      <c r="E40" s="77" t="s">
        <v>30</v>
      </c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 t="s">
        <v>31</v>
      </c>
      <c r="S40" s="77"/>
      <c r="T40" s="77"/>
      <c r="U40" s="77"/>
      <c r="V40" s="77"/>
      <c r="W40" s="77"/>
      <c r="X40" s="4"/>
    </row>
    <row r="41" spans="1:28" ht="14.45" customHeight="1" x14ac:dyDescent="0.2">
      <c r="C41" s="8"/>
      <c r="D41" s="2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12"/>
      <c r="V41" s="13"/>
      <c r="W41" s="14"/>
      <c r="X41" s="4"/>
    </row>
    <row r="42" spans="1:28" ht="14.45" customHeight="1" x14ac:dyDescent="0.2">
      <c r="C42" s="8"/>
      <c r="D42" s="22"/>
      <c r="E42" s="10"/>
      <c r="F42" s="10"/>
      <c r="G42" s="10"/>
      <c r="H42" s="10"/>
      <c r="I42" s="10"/>
      <c r="J42" s="10"/>
      <c r="K42" s="10"/>
      <c r="L42" s="11"/>
      <c r="M42" s="11"/>
      <c r="N42" s="11"/>
      <c r="O42" s="11"/>
      <c r="P42" s="11"/>
      <c r="Q42" s="11"/>
      <c r="R42" s="11"/>
      <c r="S42" s="12"/>
      <c r="T42" s="12"/>
      <c r="U42" s="12"/>
      <c r="V42" s="13"/>
      <c r="W42" s="14"/>
      <c r="X42" s="4"/>
    </row>
    <row r="43" spans="1:28" ht="14.45" customHeight="1" x14ac:dyDescent="0.2">
      <c r="C43" s="17"/>
      <c r="D43" s="9"/>
      <c r="E43" s="10"/>
      <c r="F43" s="10"/>
      <c r="G43" s="10"/>
      <c r="H43" s="10"/>
      <c r="I43" s="10"/>
      <c r="J43" s="10"/>
      <c r="K43" s="10"/>
      <c r="L43" s="11"/>
      <c r="M43" s="11"/>
      <c r="N43" s="11"/>
      <c r="O43" s="11"/>
      <c r="P43" s="11"/>
      <c r="Q43" s="11"/>
      <c r="R43" s="11"/>
      <c r="S43" s="12"/>
      <c r="T43" s="12"/>
      <c r="U43" s="12"/>
      <c r="V43" s="13"/>
      <c r="W43" s="27"/>
      <c r="X43" s="4"/>
    </row>
    <row r="44" spans="1:28" ht="14.45" customHeight="1" x14ac:dyDescent="0.2">
      <c r="C44" s="5"/>
      <c r="D44" s="7"/>
      <c r="E44" s="10"/>
      <c r="F44" s="10"/>
      <c r="G44" s="10"/>
      <c r="H44" s="10"/>
      <c r="I44" s="10"/>
      <c r="J44" s="10"/>
      <c r="K44" s="10"/>
      <c r="L44" s="11"/>
      <c r="M44" s="11"/>
      <c r="N44" s="11"/>
      <c r="O44" s="11"/>
      <c r="P44" s="11"/>
      <c r="Q44" s="11"/>
      <c r="R44" s="11"/>
      <c r="S44" s="12"/>
      <c r="T44" s="12"/>
      <c r="U44" s="12"/>
      <c r="V44" s="13"/>
      <c r="W44" s="14"/>
      <c r="X44" s="4"/>
    </row>
    <row r="45" spans="1:28" ht="14.45" customHeight="1" x14ac:dyDescent="0.2">
      <c r="C45" s="4"/>
      <c r="D45" s="4"/>
      <c r="E45" s="4"/>
      <c r="F45" s="4"/>
      <c r="G45" s="4"/>
      <c r="H45" s="4"/>
      <c r="I45" s="4"/>
      <c r="J45" s="4"/>
      <c r="K45" s="4"/>
      <c r="L45" s="5"/>
      <c r="M45" s="5"/>
      <c r="N45" s="5"/>
      <c r="O45" s="5"/>
      <c r="P45" s="5"/>
      <c r="Q45" s="5"/>
      <c r="R45" s="5"/>
      <c r="S45" s="5"/>
      <c r="T45" s="5"/>
      <c r="U45" s="5"/>
      <c r="V45" s="4"/>
      <c r="W45" s="7"/>
      <c r="X45" s="4"/>
    </row>
    <row r="46" spans="1:28" ht="14.45" customHeight="1" x14ac:dyDescent="0.2">
      <c r="D46" s="9"/>
      <c r="E46" s="10"/>
      <c r="F46" s="10"/>
      <c r="G46" s="10"/>
      <c r="H46" s="10"/>
      <c r="I46" s="10"/>
      <c r="J46" s="10"/>
      <c r="K46" s="10"/>
      <c r="W46" s="1"/>
    </row>
    <row r="47" spans="1:28" ht="14.45" customHeight="1" x14ac:dyDescent="0.2">
      <c r="D47" s="9"/>
      <c r="E47" s="10"/>
      <c r="F47" s="10"/>
      <c r="G47" s="10"/>
      <c r="H47" s="10"/>
      <c r="I47" s="10"/>
      <c r="J47" s="10"/>
      <c r="K47" s="10"/>
      <c r="W47" s="1"/>
    </row>
  </sheetData>
  <sortState ref="C10:W30">
    <sortCondition descending="1" ref="W10:W30"/>
  </sortState>
  <mergeCells count="31">
    <mergeCell ref="G8:G9"/>
    <mergeCell ref="A6:W6"/>
    <mergeCell ref="A8:A9"/>
    <mergeCell ref="C8:C9"/>
    <mergeCell ref="D8:D9"/>
    <mergeCell ref="E8:E9"/>
    <mergeCell ref="F8:F9"/>
    <mergeCell ref="Q8:Q9"/>
    <mergeCell ref="R8:R9"/>
    <mergeCell ref="H8:H9"/>
    <mergeCell ref="I8:I9"/>
    <mergeCell ref="J8:J9"/>
    <mergeCell ref="K8:K9"/>
    <mergeCell ref="L8:L9"/>
    <mergeCell ref="M8:M9"/>
    <mergeCell ref="E39:Q39"/>
    <mergeCell ref="E40:Q40"/>
    <mergeCell ref="R1:W1"/>
    <mergeCell ref="A39:D39"/>
    <mergeCell ref="A40:D40"/>
    <mergeCell ref="R39:W39"/>
    <mergeCell ref="R40:W40"/>
    <mergeCell ref="V8:V9"/>
    <mergeCell ref="W8:W9"/>
    <mergeCell ref="N8:N9"/>
    <mergeCell ref="O8:O9"/>
    <mergeCell ref="B8:B9"/>
    <mergeCell ref="S8:S9"/>
    <mergeCell ref="T8:T9"/>
    <mergeCell ref="U8:U9"/>
    <mergeCell ref="P8:P9"/>
  </mergeCells>
  <phoneticPr fontId="1" type="noConversion"/>
  <printOptions horizontalCentered="1"/>
  <pageMargins left="0.31496062992125984" right="0.31496062992125984" top="0.39370078740157483" bottom="0.19685039370078741" header="0" footer="0"/>
  <pageSetup paperSize="9" scale="75" orientation="landscape" horizontalDpi="4294967293" verticalDpi="52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49"/>
  <sheetViews>
    <sheetView view="pageBreakPreview" topLeftCell="A7" zoomScale="85" zoomScaleNormal="86" zoomScaleSheetLayoutView="85" workbookViewId="0">
      <selection activeCell="D30" sqref="D30"/>
    </sheetView>
  </sheetViews>
  <sheetFormatPr defaultRowHeight="12.75" x14ac:dyDescent="0.2"/>
  <cols>
    <col min="1" max="1" width="3.28515625" customWidth="1"/>
    <col min="2" max="2" width="0.85546875" customWidth="1"/>
    <col min="3" max="3" width="3.28515625" customWidth="1"/>
    <col min="4" max="4" width="32.7109375" customWidth="1"/>
    <col min="5" max="5" width="17.28515625" customWidth="1"/>
    <col min="6" max="6" width="15.7109375" customWidth="1"/>
    <col min="7" max="7" width="34.28515625" customWidth="1"/>
    <col min="8" max="10" width="4.28515625" customWidth="1"/>
    <col min="11" max="11" width="3.7109375" customWidth="1"/>
    <col min="12" max="14" width="5.42578125" style="6" customWidth="1"/>
    <col min="15" max="15" width="5.5703125" style="6" customWidth="1"/>
    <col min="16" max="20" width="5.42578125" style="6" customWidth="1"/>
    <col min="21" max="21" width="5.5703125" style="6" customWidth="1"/>
    <col min="22" max="23" width="6.5703125" customWidth="1"/>
    <col min="24" max="24" width="17.5703125" customWidth="1"/>
  </cols>
  <sheetData>
    <row r="1" spans="1:32" x14ac:dyDescent="0.2">
      <c r="A1" s="38" t="s">
        <v>4</v>
      </c>
      <c r="C1" s="15"/>
      <c r="R1" s="78" t="s">
        <v>22</v>
      </c>
      <c r="S1" s="78"/>
      <c r="T1" s="78"/>
      <c r="U1" s="78"/>
      <c r="V1" s="78"/>
      <c r="W1" s="78"/>
    </row>
    <row r="2" spans="1:32" x14ac:dyDescent="0.2">
      <c r="A2" s="38" t="s">
        <v>20</v>
      </c>
      <c r="C2" s="15"/>
    </row>
    <row r="3" spans="1:32" x14ac:dyDescent="0.2">
      <c r="A3" s="38" t="s">
        <v>21</v>
      </c>
      <c r="C3" s="15"/>
    </row>
    <row r="4" spans="1:32" x14ac:dyDescent="0.2">
      <c r="A4" s="15"/>
      <c r="C4" s="15"/>
    </row>
    <row r="6" spans="1:32" s="72" customFormat="1" ht="20.100000000000001" customHeight="1" x14ac:dyDescent="0.3">
      <c r="A6" s="101" t="s">
        <v>6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3"/>
      <c r="X6" s="71"/>
      <c r="Y6" s="71"/>
      <c r="Z6" s="71"/>
      <c r="AA6" s="71"/>
      <c r="AB6" s="71"/>
      <c r="AC6" s="71"/>
      <c r="AD6" s="71"/>
      <c r="AE6" s="71"/>
      <c r="AF6" s="71"/>
    </row>
    <row r="8" spans="1:32" s="2" customFormat="1" ht="9.9499999999999993" customHeight="1" x14ac:dyDescent="0.2">
      <c r="A8" s="95" t="s">
        <v>1</v>
      </c>
      <c r="B8" s="104"/>
      <c r="C8" s="97" t="s">
        <v>32</v>
      </c>
      <c r="D8" s="90" t="s">
        <v>3</v>
      </c>
      <c r="E8" s="90" t="s">
        <v>7</v>
      </c>
      <c r="F8" s="90" t="s">
        <v>9</v>
      </c>
      <c r="G8" s="90" t="s">
        <v>39</v>
      </c>
      <c r="H8" s="99" t="s">
        <v>33</v>
      </c>
      <c r="I8" s="99" t="s">
        <v>34</v>
      </c>
      <c r="J8" s="99" t="s">
        <v>35</v>
      </c>
      <c r="K8" s="99" t="s">
        <v>36</v>
      </c>
      <c r="L8" s="84" t="s">
        <v>18</v>
      </c>
      <c r="M8" s="84" t="s">
        <v>37</v>
      </c>
      <c r="N8" s="84" t="s">
        <v>19</v>
      </c>
      <c r="O8" s="86" t="s">
        <v>38</v>
      </c>
      <c r="P8" s="84" t="s">
        <v>42</v>
      </c>
      <c r="Q8" s="84" t="s">
        <v>41</v>
      </c>
      <c r="R8" s="84" t="s">
        <v>44</v>
      </c>
      <c r="S8" s="84" t="s">
        <v>46</v>
      </c>
      <c r="T8" s="84" t="s">
        <v>45</v>
      </c>
      <c r="U8" s="86" t="s">
        <v>40</v>
      </c>
      <c r="V8" s="80" t="s">
        <v>2</v>
      </c>
      <c r="W8" s="82" t="s">
        <v>0</v>
      </c>
    </row>
    <row r="9" spans="1:32" s="2" customFormat="1" ht="195" customHeight="1" x14ac:dyDescent="0.2">
      <c r="A9" s="96"/>
      <c r="B9" s="105"/>
      <c r="C9" s="98"/>
      <c r="D9" s="91"/>
      <c r="E9" s="91"/>
      <c r="F9" s="91"/>
      <c r="G9" s="91"/>
      <c r="H9" s="100"/>
      <c r="I9" s="100"/>
      <c r="J9" s="100"/>
      <c r="K9" s="100"/>
      <c r="L9" s="85"/>
      <c r="M9" s="85"/>
      <c r="N9" s="85"/>
      <c r="O9" s="87"/>
      <c r="P9" s="85"/>
      <c r="Q9" s="85"/>
      <c r="R9" s="85"/>
      <c r="S9" s="85"/>
      <c r="T9" s="85"/>
      <c r="U9" s="87"/>
      <c r="V9" s="81"/>
      <c r="W9" s="83"/>
    </row>
    <row r="10" spans="1:32" s="3" customFormat="1" ht="14.45" customHeight="1" x14ac:dyDescent="0.2">
      <c r="A10" s="21">
        <v>1</v>
      </c>
      <c r="B10" s="18"/>
      <c r="C10" s="34">
        <v>14</v>
      </c>
      <c r="D10" s="20" t="s">
        <v>11</v>
      </c>
      <c r="E10" s="25" t="s">
        <v>84</v>
      </c>
      <c r="F10" s="33" t="s">
        <v>85</v>
      </c>
      <c r="G10" s="59" t="s">
        <v>86</v>
      </c>
      <c r="H10" s="60">
        <v>2002</v>
      </c>
      <c r="I10" s="60">
        <v>2002</v>
      </c>
      <c r="J10" s="60">
        <v>2003</v>
      </c>
      <c r="K10" s="60">
        <f>VLOOKUP(H10,Letnice!$D$2:$E$12,2,FALSE)+VLOOKUP(I10,Letnice!$D$2:$E$12,2,FALSE)+VLOOKUP(J10,Letnice!$D$2:$E$12,2,FALSE)</f>
        <v>38</v>
      </c>
      <c r="L10" s="55">
        <v>35</v>
      </c>
      <c r="M10" s="56">
        <v>4</v>
      </c>
      <c r="N10" s="56">
        <v>5</v>
      </c>
      <c r="O10" s="56">
        <f t="shared" ref="O10:O26" si="0">+SUM(L10:N10)</f>
        <v>44</v>
      </c>
      <c r="P10" s="56">
        <v>15.03</v>
      </c>
      <c r="Q10" s="56">
        <v>12.1</v>
      </c>
      <c r="R10" s="56">
        <v>11.6</v>
      </c>
      <c r="S10" s="56">
        <v>13.8</v>
      </c>
      <c r="T10" s="56">
        <v>0</v>
      </c>
      <c r="U10" s="56">
        <f t="shared" ref="U10:U26" si="1">+SUM(P10:T10)</f>
        <v>52.53</v>
      </c>
      <c r="V10" s="57">
        <f>VLOOKUP(K10,Letnice!$D$16:$E$28,2,FALSE)</f>
        <v>1001</v>
      </c>
      <c r="W10" s="58">
        <f t="shared" ref="W10:W26" si="2">+V10+O10-U10</f>
        <v>992.47</v>
      </c>
    </row>
    <row r="11" spans="1:32" s="1" customFormat="1" ht="14.45" customHeight="1" x14ac:dyDescent="0.2">
      <c r="A11" s="21">
        <v>2</v>
      </c>
      <c r="B11" s="23"/>
      <c r="C11" s="34">
        <v>11</v>
      </c>
      <c r="D11" s="20" t="s">
        <v>73</v>
      </c>
      <c r="E11" s="25" t="s">
        <v>72</v>
      </c>
      <c r="F11" s="33" t="s">
        <v>61</v>
      </c>
      <c r="G11" s="59" t="s">
        <v>81</v>
      </c>
      <c r="H11" s="60">
        <v>2001</v>
      </c>
      <c r="I11" s="60">
        <v>2001</v>
      </c>
      <c r="J11" s="60">
        <v>2002</v>
      </c>
      <c r="K11" s="60">
        <f>VLOOKUP(H11,Letnice!$D$2:$E$12,2,FALSE)+VLOOKUP(I11,Letnice!$D$2:$E$12,2,FALSE)+VLOOKUP(J11,Letnice!$D$2:$E$12,2,FALSE)</f>
        <v>41</v>
      </c>
      <c r="L11" s="55">
        <v>34</v>
      </c>
      <c r="M11" s="56">
        <v>3</v>
      </c>
      <c r="N11" s="56">
        <v>5</v>
      </c>
      <c r="O11" s="56">
        <f t="shared" si="0"/>
        <v>42</v>
      </c>
      <c r="P11" s="56">
        <v>14.56</v>
      </c>
      <c r="Q11" s="56">
        <v>16.3</v>
      </c>
      <c r="R11" s="56">
        <v>13.3</v>
      </c>
      <c r="S11" s="56">
        <v>15.2</v>
      </c>
      <c r="T11" s="56">
        <v>0</v>
      </c>
      <c r="U11" s="56">
        <f t="shared" si="1"/>
        <v>59.36</v>
      </c>
      <c r="V11" s="57">
        <f>VLOOKUP(K11,Letnice!$D$16:$E$28,2,FALSE)</f>
        <v>1000</v>
      </c>
      <c r="W11" s="58">
        <f t="shared" si="2"/>
        <v>982.64</v>
      </c>
    </row>
    <row r="12" spans="1:32" s="1" customFormat="1" ht="14.45" customHeight="1" x14ac:dyDescent="0.2">
      <c r="A12" s="21">
        <v>3</v>
      </c>
      <c r="B12" s="23"/>
      <c r="C12" s="34">
        <v>12</v>
      </c>
      <c r="D12" s="20" t="s">
        <v>75</v>
      </c>
      <c r="E12" s="25" t="s">
        <v>72</v>
      </c>
      <c r="F12" s="33" t="s">
        <v>61</v>
      </c>
      <c r="G12" s="59" t="s">
        <v>82</v>
      </c>
      <c r="H12" s="60">
        <v>2001</v>
      </c>
      <c r="I12" s="60">
        <v>2001</v>
      </c>
      <c r="J12" s="60">
        <v>2002</v>
      </c>
      <c r="K12" s="60">
        <f>VLOOKUP(H12,Letnice!$D$2:$E$12,2,FALSE)+VLOOKUP(I12,Letnice!$D$2:$E$12,2,FALSE)+VLOOKUP(J12,Letnice!$D$2:$E$12,2,FALSE)</f>
        <v>41</v>
      </c>
      <c r="L12" s="55">
        <v>40</v>
      </c>
      <c r="M12" s="56">
        <v>2</v>
      </c>
      <c r="N12" s="56">
        <v>5</v>
      </c>
      <c r="O12" s="56">
        <f t="shared" si="0"/>
        <v>47</v>
      </c>
      <c r="P12" s="56">
        <v>17.420000000000002</v>
      </c>
      <c r="Q12" s="56">
        <v>18.5</v>
      </c>
      <c r="R12" s="56">
        <v>13.4</v>
      </c>
      <c r="S12" s="56">
        <v>15.1</v>
      </c>
      <c r="T12" s="56">
        <v>0</v>
      </c>
      <c r="U12" s="56">
        <f t="shared" si="1"/>
        <v>64.42</v>
      </c>
      <c r="V12" s="57">
        <f>VLOOKUP(K12,Letnice!$D$16:$E$28,2,FALSE)</f>
        <v>1000</v>
      </c>
      <c r="W12" s="58">
        <f t="shared" si="2"/>
        <v>982.58</v>
      </c>
    </row>
    <row r="13" spans="1:32" s="1" customFormat="1" ht="14.45" customHeight="1" x14ac:dyDescent="0.2">
      <c r="A13" s="21">
        <v>4</v>
      </c>
      <c r="B13" s="23"/>
      <c r="C13" s="34">
        <v>5</v>
      </c>
      <c r="D13" s="20" t="s">
        <v>17</v>
      </c>
      <c r="E13" s="25" t="s">
        <v>62</v>
      </c>
      <c r="F13" s="33" t="s">
        <v>61</v>
      </c>
      <c r="G13" s="59" t="s">
        <v>66</v>
      </c>
      <c r="H13" s="60">
        <v>2002</v>
      </c>
      <c r="I13" s="60">
        <v>2001</v>
      </c>
      <c r="J13" s="60">
        <v>2003</v>
      </c>
      <c r="K13" s="60">
        <f>VLOOKUP(H13,Letnice!$D$2:$E$12,2,FALSE)+VLOOKUP(I13,Letnice!$D$2:$E$12,2,FALSE)+VLOOKUP(J13,Letnice!$D$2:$E$12,2,FALSE)</f>
        <v>39</v>
      </c>
      <c r="L13" s="55">
        <v>32</v>
      </c>
      <c r="M13" s="56">
        <v>0</v>
      </c>
      <c r="N13" s="56">
        <v>5</v>
      </c>
      <c r="O13" s="56">
        <f t="shared" si="0"/>
        <v>37</v>
      </c>
      <c r="P13" s="56">
        <v>14.66</v>
      </c>
      <c r="Q13" s="56">
        <v>18.100000000000001</v>
      </c>
      <c r="R13" s="56">
        <v>11.2</v>
      </c>
      <c r="S13" s="56">
        <v>14.1</v>
      </c>
      <c r="T13" s="56">
        <v>0</v>
      </c>
      <c r="U13" s="56">
        <f t="shared" si="1"/>
        <v>58.060000000000009</v>
      </c>
      <c r="V13" s="57">
        <f>VLOOKUP(K13,Letnice!$D$16:$E$28,2,FALSE)</f>
        <v>1000.5</v>
      </c>
      <c r="W13" s="58">
        <f t="shared" si="2"/>
        <v>979.43999999999994</v>
      </c>
    </row>
    <row r="14" spans="1:32" s="1" customFormat="1" ht="14.45" customHeight="1" x14ac:dyDescent="0.2">
      <c r="A14" s="21">
        <v>5</v>
      </c>
      <c r="B14" s="23"/>
      <c r="C14" s="34">
        <v>9</v>
      </c>
      <c r="D14" s="20" t="s">
        <v>107</v>
      </c>
      <c r="E14" s="25" t="s">
        <v>67</v>
      </c>
      <c r="F14" s="33" t="s">
        <v>61</v>
      </c>
      <c r="G14" s="59" t="s">
        <v>108</v>
      </c>
      <c r="H14" s="60">
        <v>2002</v>
      </c>
      <c r="I14" s="60">
        <v>2002</v>
      </c>
      <c r="J14" s="60">
        <v>2003</v>
      </c>
      <c r="K14" s="60">
        <f>VLOOKUP(H14,Letnice!$D$2:$E$12,2,FALSE)+VLOOKUP(I14,Letnice!$D$2:$E$12,2,FALSE)+VLOOKUP(J14,Letnice!$D$2:$E$12,2,FALSE)</f>
        <v>38</v>
      </c>
      <c r="L14" s="55">
        <v>32</v>
      </c>
      <c r="M14" s="56">
        <v>3</v>
      </c>
      <c r="N14" s="56">
        <v>5</v>
      </c>
      <c r="O14" s="56">
        <f t="shared" si="0"/>
        <v>40</v>
      </c>
      <c r="P14" s="56">
        <v>19.22</v>
      </c>
      <c r="Q14" s="56">
        <v>14</v>
      </c>
      <c r="R14" s="56">
        <v>10.9</v>
      </c>
      <c r="S14" s="56">
        <v>13.6</v>
      </c>
      <c r="T14" s="56">
        <v>5</v>
      </c>
      <c r="U14" s="56">
        <f t="shared" si="1"/>
        <v>62.72</v>
      </c>
      <c r="V14" s="57">
        <f>VLOOKUP(K14,Letnice!$D$16:$E$28,2,FALSE)</f>
        <v>1001</v>
      </c>
      <c r="W14" s="58">
        <f t="shared" si="2"/>
        <v>978.28</v>
      </c>
    </row>
    <row r="15" spans="1:32" s="1" customFormat="1" ht="14.45" customHeight="1" x14ac:dyDescent="0.2">
      <c r="A15" s="21">
        <v>6</v>
      </c>
      <c r="B15" s="23"/>
      <c r="C15" s="34">
        <v>16</v>
      </c>
      <c r="D15" s="36" t="s">
        <v>91</v>
      </c>
      <c r="E15" s="25" t="s">
        <v>92</v>
      </c>
      <c r="F15" s="33" t="s">
        <v>89</v>
      </c>
      <c r="G15" s="59" t="s">
        <v>95</v>
      </c>
      <c r="H15" s="60">
        <v>2002</v>
      </c>
      <c r="I15" s="60">
        <v>2001</v>
      </c>
      <c r="J15" s="60">
        <v>2003</v>
      </c>
      <c r="K15" s="60">
        <f>VLOOKUP(H15,Letnice!$D$2:$E$12,2,FALSE)+VLOOKUP(I15,Letnice!$D$2:$E$12,2,FALSE)+VLOOKUP(J15,Letnice!$D$2:$E$12,2,FALSE)</f>
        <v>39</v>
      </c>
      <c r="L15" s="55">
        <v>32</v>
      </c>
      <c r="M15" s="56">
        <v>4</v>
      </c>
      <c r="N15" s="56">
        <v>5</v>
      </c>
      <c r="O15" s="56">
        <f t="shared" si="0"/>
        <v>41</v>
      </c>
      <c r="P15" s="56">
        <v>16.93</v>
      </c>
      <c r="Q15" s="56">
        <v>23</v>
      </c>
      <c r="R15" s="56">
        <v>14.7</v>
      </c>
      <c r="S15" s="56">
        <v>18.399999999999999</v>
      </c>
      <c r="T15" s="56">
        <v>0</v>
      </c>
      <c r="U15" s="56">
        <f t="shared" si="1"/>
        <v>73.03</v>
      </c>
      <c r="V15" s="57">
        <f>VLOOKUP(K15,Letnice!$D$16:$E$28,2,FALSE)</f>
        <v>1000.5</v>
      </c>
      <c r="W15" s="58">
        <f t="shared" si="2"/>
        <v>968.47</v>
      </c>
    </row>
    <row r="16" spans="1:32" s="1" customFormat="1" ht="14.45" customHeight="1" x14ac:dyDescent="0.2">
      <c r="A16" s="21">
        <v>7</v>
      </c>
      <c r="B16" s="23"/>
      <c r="C16" s="34">
        <v>2</v>
      </c>
      <c r="D16" s="35" t="s">
        <v>51</v>
      </c>
      <c r="E16" s="25" t="s">
        <v>48</v>
      </c>
      <c r="F16" s="33" t="s">
        <v>49</v>
      </c>
      <c r="G16" s="59" t="s">
        <v>52</v>
      </c>
      <c r="H16" s="60">
        <v>2000</v>
      </c>
      <c r="I16" s="60">
        <v>2001</v>
      </c>
      <c r="J16" s="60">
        <v>2000</v>
      </c>
      <c r="K16" s="60">
        <f>VLOOKUP(H16,Letnice!$D$2:$E$12,2,FALSE)+VLOOKUP(I16,Letnice!$D$2:$E$12,2,FALSE)+VLOOKUP(J16,Letnice!$D$2:$E$12,2,FALSE)</f>
        <v>44</v>
      </c>
      <c r="L16" s="55">
        <v>25</v>
      </c>
      <c r="M16" s="56">
        <v>3</v>
      </c>
      <c r="N16" s="56">
        <v>5</v>
      </c>
      <c r="O16" s="56">
        <f t="shared" si="0"/>
        <v>33</v>
      </c>
      <c r="P16" s="56">
        <v>13.4</v>
      </c>
      <c r="Q16" s="56">
        <v>18.399999999999999</v>
      </c>
      <c r="R16" s="56">
        <v>10.5</v>
      </c>
      <c r="S16" s="56">
        <v>13</v>
      </c>
      <c r="T16" s="56">
        <v>10</v>
      </c>
      <c r="U16" s="56">
        <f t="shared" si="1"/>
        <v>65.3</v>
      </c>
      <c r="V16" s="57">
        <f>VLOOKUP(K16,Letnice!$D$16:$E$28,2,FALSE)</f>
        <v>1000</v>
      </c>
      <c r="W16" s="58">
        <f t="shared" si="2"/>
        <v>967.7</v>
      </c>
    </row>
    <row r="17" spans="1:23" s="1" customFormat="1" ht="14.45" customHeight="1" x14ac:dyDescent="0.2">
      <c r="A17" s="21">
        <v>8</v>
      </c>
      <c r="B17" s="23"/>
      <c r="C17" s="34">
        <v>4</v>
      </c>
      <c r="D17" s="36" t="s">
        <v>16</v>
      </c>
      <c r="E17" s="25" t="s">
        <v>56</v>
      </c>
      <c r="F17" s="33" t="s">
        <v>49</v>
      </c>
      <c r="G17" s="59" t="s">
        <v>57</v>
      </c>
      <c r="H17" s="60">
        <v>2002</v>
      </c>
      <c r="I17" s="60">
        <v>2002</v>
      </c>
      <c r="J17" s="60">
        <v>2003</v>
      </c>
      <c r="K17" s="60">
        <f>VLOOKUP(H17,Letnice!$D$2:$E$12,2,FALSE)+VLOOKUP(I17,Letnice!$D$2:$E$12,2,FALSE)+VLOOKUP(J17,Letnice!$D$2:$E$12,2,FALSE)</f>
        <v>38</v>
      </c>
      <c r="L17" s="55">
        <v>23</v>
      </c>
      <c r="M17" s="56">
        <v>2</v>
      </c>
      <c r="N17" s="56">
        <v>5</v>
      </c>
      <c r="O17" s="56">
        <f t="shared" si="0"/>
        <v>30</v>
      </c>
      <c r="P17" s="56">
        <v>13.93</v>
      </c>
      <c r="Q17" s="56">
        <v>25</v>
      </c>
      <c r="R17" s="56">
        <v>12.5</v>
      </c>
      <c r="S17" s="56">
        <v>13.3</v>
      </c>
      <c r="T17" s="56">
        <v>5</v>
      </c>
      <c r="U17" s="56">
        <f t="shared" si="1"/>
        <v>69.73</v>
      </c>
      <c r="V17" s="57">
        <f>VLOOKUP(K17,Letnice!$D$16:$E$28,2,FALSE)</f>
        <v>1001</v>
      </c>
      <c r="W17" s="58">
        <f t="shared" si="2"/>
        <v>961.27</v>
      </c>
    </row>
    <row r="18" spans="1:23" s="1" customFormat="1" ht="14.45" customHeight="1" x14ac:dyDescent="0.2">
      <c r="A18" s="21">
        <v>9</v>
      </c>
      <c r="B18" s="23"/>
      <c r="C18" s="34">
        <v>8</v>
      </c>
      <c r="D18" s="20" t="s">
        <v>105</v>
      </c>
      <c r="E18" s="25" t="s">
        <v>67</v>
      </c>
      <c r="F18" s="33" t="s">
        <v>61</v>
      </c>
      <c r="G18" s="59" t="s">
        <v>106</v>
      </c>
      <c r="H18" s="60">
        <v>2000</v>
      </c>
      <c r="I18" s="60">
        <v>2002</v>
      </c>
      <c r="J18" s="60">
        <v>2000</v>
      </c>
      <c r="K18" s="60">
        <f>VLOOKUP(H18,Letnice!$D$2:$E$12,2,FALSE)+VLOOKUP(I18,Letnice!$D$2:$E$12,2,FALSE)+VLOOKUP(J18,Letnice!$D$2:$E$12,2,FALSE)</f>
        <v>43</v>
      </c>
      <c r="L18" s="55">
        <v>32</v>
      </c>
      <c r="M18" s="56">
        <v>2</v>
      </c>
      <c r="N18" s="56">
        <v>5</v>
      </c>
      <c r="O18" s="56">
        <f t="shared" si="0"/>
        <v>39</v>
      </c>
      <c r="P18" s="56">
        <v>14.08</v>
      </c>
      <c r="Q18" s="56">
        <v>29.3</v>
      </c>
      <c r="R18" s="56">
        <v>21.5</v>
      </c>
      <c r="S18" s="56">
        <v>13.5</v>
      </c>
      <c r="T18" s="56">
        <v>0</v>
      </c>
      <c r="U18" s="56">
        <f t="shared" si="1"/>
        <v>78.38</v>
      </c>
      <c r="V18" s="57">
        <f>VLOOKUP(K18,Letnice!$D$16:$E$28,2,FALSE)</f>
        <v>1000</v>
      </c>
      <c r="W18" s="58">
        <f t="shared" si="2"/>
        <v>960.62</v>
      </c>
    </row>
    <row r="19" spans="1:23" s="1" customFormat="1" ht="14.45" customHeight="1" x14ac:dyDescent="0.2">
      <c r="A19" s="21">
        <v>10</v>
      </c>
      <c r="B19" s="23"/>
      <c r="C19" s="34">
        <v>10</v>
      </c>
      <c r="D19" s="36" t="s">
        <v>70</v>
      </c>
      <c r="E19" s="25" t="s">
        <v>69</v>
      </c>
      <c r="F19" s="33" t="s">
        <v>61</v>
      </c>
      <c r="G19" s="59" t="s">
        <v>71</v>
      </c>
      <c r="H19" s="60">
        <v>2002</v>
      </c>
      <c r="I19" s="60">
        <v>2003</v>
      </c>
      <c r="J19" s="60">
        <v>2005</v>
      </c>
      <c r="K19" s="60">
        <f>VLOOKUP(H19,Letnice!$D$2:$E$12,2,FALSE)+VLOOKUP(I19,Letnice!$D$2:$E$12,2,FALSE)+VLOOKUP(J19,Letnice!$D$2:$E$12,2,FALSE)</f>
        <v>37</v>
      </c>
      <c r="L19" s="55">
        <v>25</v>
      </c>
      <c r="M19" s="56">
        <v>3</v>
      </c>
      <c r="N19" s="56">
        <v>5</v>
      </c>
      <c r="O19" s="56">
        <f t="shared" si="0"/>
        <v>33</v>
      </c>
      <c r="P19" s="56">
        <v>15.72</v>
      </c>
      <c r="Q19" s="56">
        <v>24.9</v>
      </c>
      <c r="R19" s="56">
        <v>14.1</v>
      </c>
      <c r="S19" s="56">
        <v>19.899999999999999</v>
      </c>
      <c r="T19" s="56">
        <v>0</v>
      </c>
      <c r="U19" s="56">
        <f t="shared" si="1"/>
        <v>74.62</v>
      </c>
      <c r="V19" s="57">
        <f>VLOOKUP(K19,Letnice!$D$16:$E$28,2,FALSE)</f>
        <v>1001</v>
      </c>
      <c r="W19" s="58">
        <f t="shared" si="2"/>
        <v>959.38</v>
      </c>
    </row>
    <row r="20" spans="1:23" ht="14.45" customHeight="1" x14ac:dyDescent="0.2">
      <c r="A20" s="21">
        <v>11</v>
      </c>
      <c r="B20" s="23"/>
      <c r="C20" s="34">
        <v>17</v>
      </c>
      <c r="D20" s="36" t="s">
        <v>110</v>
      </c>
      <c r="E20" s="25" t="s">
        <v>92</v>
      </c>
      <c r="F20" s="33" t="s">
        <v>89</v>
      </c>
      <c r="G20" s="59" t="s">
        <v>96</v>
      </c>
      <c r="H20" s="60">
        <v>2002</v>
      </c>
      <c r="I20" s="60">
        <v>2003</v>
      </c>
      <c r="J20" s="60">
        <v>2002</v>
      </c>
      <c r="K20" s="60">
        <f>VLOOKUP(H20,Letnice!$D$2:$E$12,2,FALSE)+VLOOKUP(I20,Letnice!$D$2:$E$12,2,FALSE)+VLOOKUP(J20,Letnice!$D$2:$E$12,2,FALSE)</f>
        <v>38</v>
      </c>
      <c r="L20" s="55">
        <v>32</v>
      </c>
      <c r="M20" s="56">
        <v>1</v>
      </c>
      <c r="N20" s="56">
        <v>5</v>
      </c>
      <c r="O20" s="56">
        <f t="shared" si="0"/>
        <v>38</v>
      </c>
      <c r="P20" s="56">
        <v>15.89</v>
      </c>
      <c r="Q20" s="56">
        <v>37</v>
      </c>
      <c r="R20" s="56">
        <v>12.7</v>
      </c>
      <c r="S20" s="56">
        <v>16.399999999999999</v>
      </c>
      <c r="T20" s="56">
        <v>0</v>
      </c>
      <c r="U20" s="56">
        <f t="shared" si="1"/>
        <v>81.990000000000009</v>
      </c>
      <c r="V20" s="57">
        <f>VLOOKUP(K20,Letnice!$D$16:$E$28,2,FALSE)</f>
        <v>1001</v>
      </c>
      <c r="W20" s="58">
        <f t="shared" si="2"/>
        <v>957.01</v>
      </c>
    </row>
    <row r="21" spans="1:23" ht="14.45" customHeight="1" x14ac:dyDescent="0.2">
      <c r="A21" s="21">
        <v>12</v>
      </c>
      <c r="B21" s="23"/>
      <c r="C21" s="34">
        <v>13</v>
      </c>
      <c r="D21" s="20" t="s">
        <v>76</v>
      </c>
      <c r="E21" s="25" t="s">
        <v>72</v>
      </c>
      <c r="F21" s="33" t="s">
        <v>61</v>
      </c>
      <c r="G21" s="59" t="s">
        <v>83</v>
      </c>
      <c r="H21" s="60">
        <v>2001</v>
      </c>
      <c r="I21" s="60">
        <v>2003</v>
      </c>
      <c r="J21" s="60">
        <v>2003</v>
      </c>
      <c r="K21" s="60">
        <f>VLOOKUP(H21,Letnice!$D$2:$E$12,2,FALSE)+VLOOKUP(I21,Letnice!$D$2:$E$12,2,FALSE)+VLOOKUP(J21,Letnice!$D$2:$E$12,2,FALSE)</f>
        <v>38</v>
      </c>
      <c r="L21" s="55">
        <v>30</v>
      </c>
      <c r="M21" s="56">
        <v>4</v>
      </c>
      <c r="N21" s="56">
        <v>5</v>
      </c>
      <c r="O21" s="56">
        <f t="shared" si="0"/>
        <v>39</v>
      </c>
      <c r="P21" s="56">
        <v>16.600000000000001</v>
      </c>
      <c r="Q21" s="56">
        <v>30.9</v>
      </c>
      <c r="R21" s="56">
        <v>16.600000000000001</v>
      </c>
      <c r="S21" s="56">
        <v>14.2</v>
      </c>
      <c r="T21" s="56">
        <v>5</v>
      </c>
      <c r="U21" s="56">
        <f t="shared" si="1"/>
        <v>83.3</v>
      </c>
      <c r="V21" s="57">
        <f>VLOOKUP(K21,Letnice!$D$16:$E$28,2,FALSE)</f>
        <v>1001</v>
      </c>
      <c r="W21" s="58">
        <f t="shared" si="2"/>
        <v>956.7</v>
      </c>
    </row>
    <row r="22" spans="1:23" ht="14.45" customHeight="1" x14ac:dyDescent="0.2">
      <c r="A22" s="21">
        <v>13</v>
      </c>
      <c r="B22" s="23"/>
      <c r="C22" s="34">
        <v>18</v>
      </c>
      <c r="D22" s="20" t="s">
        <v>12</v>
      </c>
      <c r="E22" s="25" t="s">
        <v>85</v>
      </c>
      <c r="F22" s="33" t="s">
        <v>85</v>
      </c>
      <c r="G22" s="59" t="s">
        <v>120</v>
      </c>
      <c r="H22" s="60">
        <v>2003</v>
      </c>
      <c r="I22" s="60">
        <v>2003</v>
      </c>
      <c r="J22" s="60">
        <v>2006</v>
      </c>
      <c r="K22" s="60">
        <f>VLOOKUP(H22,Letnice!$D$2:$E$12,2,FALSE)+VLOOKUP(I22,Letnice!$D$2:$E$12,2,FALSE)+VLOOKUP(J22,Letnice!$D$2:$E$12,2,FALSE)</f>
        <v>36</v>
      </c>
      <c r="L22" s="55">
        <v>27</v>
      </c>
      <c r="M22" s="56">
        <v>4</v>
      </c>
      <c r="N22" s="56">
        <v>4</v>
      </c>
      <c r="O22" s="56">
        <f t="shared" si="0"/>
        <v>35</v>
      </c>
      <c r="P22" s="56">
        <v>15.98</v>
      </c>
      <c r="Q22" s="56">
        <v>34.700000000000003</v>
      </c>
      <c r="R22" s="56">
        <v>13</v>
      </c>
      <c r="S22" s="56">
        <v>22.9</v>
      </c>
      <c r="T22" s="56">
        <v>0</v>
      </c>
      <c r="U22" s="56">
        <f t="shared" si="1"/>
        <v>86.580000000000013</v>
      </c>
      <c r="V22" s="57">
        <f>VLOOKUP(K22,Letnice!$D$16:$E$28,2,FALSE)</f>
        <v>1001.5</v>
      </c>
      <c r="W22" s="58">
        <f t="shared" si="2"/>
        <v>949.92</v>
      </c>
    </row>
    <row r="23" spans="1:23" ht="14.45" customHeight="1" x14ac:dyDescent="0.2">
      <c r="A23" s="21">
        <v>14</v>
      </c>
      <c r="B23" s="23"/>
      <c r="C23" s="34">
        <v>7</v>
      </c>
      <c r="D23" s="20" t="s">
        <v>102</v>
      </c>
      <c r="E23" s="25" t="s">
        <v>67</v>
      </c>
      <c r="F23" s="33" t="s">
        <v>61</v>
      </c>
      <c r="G23" s="59" t="s">
        <v>113</v>
      </c>
      <c r="H23" s="60">
        <v>2003</v>
      </c>
      <c r="I23" s="60">
        <v>2003</v>
      </c>
      <c r="J23" s="60">
        <v>2002</v>
      </c>
      <c r="K23" s="60">
        <f>VLOOKUP(H23,Letnice!$D$2:$E$12,2,FALSE)+VLOOKUP(I23,Letnice!$D$2:$E$12,2,FALSE)+VLOOKUP(J23,Letnice!$D$2:$E$12,2,FALSE)</f>
        <v>37</v>
      </c>
      <c r="L23" s="55">
        <v>24</v>
      </c>
      <c r="M23" s="56">
        <v>3</v>
      </c>
      <c r="N23" s="56">
        <v>5</v>
      </c>
      <c r="O23" s="56">
        <f t="shared" si="0"/>
        <v>32</v>
      </c>
      <c r="P23" s="56">
        <v>22.87</v>
      </c>
      <c r="Q23" s="56">
        <v>37</v>
      </c>
      <c r="R23" s="56">
        <v>13.6</v>
      </c>
      <c r="S23" s="56">
        <v>13.5</v>
      </c>
      <c r="T23" s="56">
        <v>0</v>
      </c>
      <c r="U23" s="56">
        <f t="shared" si="1"/>
        <v>86.97</v>
      </c>
      <c r="V23" s="57">
        <f>VLOOKUP(K23,Letnice!$D$16:$E$28,2,FALSE)</f>
        <v>1001</v>
      </c>
      <c r="W23" s="58">
        <f t="shared" si="2"/>
        <v>946.03</v>
      </c>
    </row>
    <row r="24" spans="1:23" ht="14.45" customHeight="1" x14ac:dyDescent="0.2">
      <c r="A24" s="21">
        <v>15</v>
      </c>
      <c r="B24" s="23"/>
      <c r="C24" s="34">
        <v>1</v>
      </c>
      <c r="D24" s="35" t="s">
        <v>50</v>
      </c>
      <c r="E24" s="25" t="s">
        <v>48</v>
      </c>
      <c r="F24" s="33" t="s">
        <v>49</v>
      </c>
      <c r="G24" s="59" t="s">
        <v>111</v>
      </c>
      <c r="H24" s="60">
        <v>2006</v>
      </c>
      <c r="I24" s="60">
        <v>2003</v>
      </c>
      <c r="J24" s="60">
        <v>2003</v>
      </c>
      <c r="K24" s="60">
        <f>VLOOKUP(H24,Letnice!$D$2:$E$12,2,FALSE)+VLOOKUP(I24,Letnice!$D$2:$E$12,2,FALSE)+VLOOKUP(J24,Letnice!$D$2:$E$12,2,FALSE)</f>
        <v>36</v>
      </c>
      <c r="L24" s="55">
        <v>27</v>
      </c>
      <c r="M24" s="56">
        <v>3</v>
      </c>
      <c r="N24" s="56">
        <v>4</v>
      </c>
      <c r="O24" s="56">
        <f t="shared" si="0"/>
        <v>34</v>
      </c>
      <c r="P24" s="56">
        <v>19.93</v>
      </c>
      <c r="Q24" s="56">
        <v>26.9</v>
      </c>
      <c r="R24" s="56">
        <v>20.399999999999999</v>
      </c>
      <c r="S24" s="56">
        <v>23.2</v>
      </c>
      <c r="T24" s="56">
        <v>0</v>
      </c>
      <c r="U24" s="56">
        <f t="shared" si="1"/>
        <v>90.429999999999993</v>
      </c>
      <c r="V24" s="57">
        <f>VLOOKUP(K24,Letnice!$D$16:$E$28,2,FALSE)</f>
        <v>1001.5</v>
      </c>
      <c r="W24" s="58">
        <f t="shared" si="2"/>
        <v>945.07</v>
      </c>
    </row>
    <row r="25" spans="1:23" ht="14.45" customHeight="1" x14ac:dyDescent="0.2">
      <c r="A25" s="21">
        <v>16</v>
      </c>
      <c r="B25" s="23"/>
      <c r="C25" s="34">
        <v>6</v>
      </c>
      <c r="D25" s="20" t="s">
        <v>101</v>
      </c>
      <c r="E25" s="25" t="s">
        <v>67</v>
      </c>
      <c r="F25" s="33" t="s">
        <v>61</v>
      </c>
      <c r="G25" s="59" t="s">
        <v>104</v>
      </c>
      <c r="H25" s="60">
        <v>2003</v>
      </c>
      <c r="I25" s="60">
        <v>2004</v>
      </c>
      <c r="J25" s="60">
        <v>2004</v>
      </c>
      <c r="K25" s="60">
        <f>VLOOKUP(H25,Letnice!$D$2:$E$12,2,FALSE)+VLOOKUP(I25,Letnice!$D$2:$E$12,2,FALSE)+VLOOKUP(J25,Letnice!$D$2:$E$12,2,FALSE)</f>
        <v>36</v>
      </c>
      <c r="L25" s="55">
        <v>26</v>
      </c>
      <c r="M25" s="56">
        <v>2</v>
      </c>
      <c r="N25" s="56">
        <v>5</v>
      </c>
      <c r="O25" s="56">
        <f t="shared" si="0"/>
        <v>33</v>
      </c>
      <c r="P25" s="56">
        <v>14.8</v>
      </c>
      <c r="Q25" s="56">
        <v>40.9</v>
      </c>
      <c r="R25" s="56">
        <v>12.6</v>
      </c>
      <c r="S25" s="56">
        <v>21</v>
      </c>
      <c r="T25" s="56">
        <v>5</v>
      </c>
      <c r="U25" s="56">
        <f t="shared" si="1"/>
        <v>94.3</v>
      </c>
      <c r="V25" s="57">
        <f>VLOOKUP(K25,Letnice!$D$16:$E$28,2,FALSE)</f>
        <v>1001.5</v>
      </c>
      <c r="W25" s="58">
        <f t="shared" si="2"/>
        <v>940.2</v>
      </c>
    </row>
    <row r="26" spans="1:23" ht="14.45" customHeight="1" x14ac:dyDescent="0.2">
      <c r="A26" s="21">
        <v>17</v>
      </c>
      <c r="B26" s="24"/>
      <c r="C26" s="34">
        <v>3</v>
      </c>
      <c r="D26" s="36" t="s">
        <v>55</v>
      </c>
      <c r="E26" s="25" t="s">
        <v>54</v>
      </c>
      <c r="F26" s="33" t="s">
        <v>49</v>
      </c>
      <c r="G26" s="59" t="s">
        <v>112</v>
      </c>
      <c r="H26" s="60">
        <v>2004</v>
      </c>
      <c r="I26" s="60">
        <v>2006</v>
      </c>
      <c r="J26" s="60">
        <v>2002</v>
      </c>
      <c r="K26" s="60">
        <f>VLOOKUP(H26,Letnice!$D$2:$E$12,2,FALSE)+VLOOKUP(I26,Letnice!$D$2:$E$12,2,FALSE)+VLOOKUP(J26,Letnice!$D$2:$E$12,2,FALSE)</f>
        <v>37</v>
      </c>
      <c r="L26" s="55">
        <v>27</v>
      </c>
      <c r="M26" s="56">
        <v>3</v>
      </c>
      <c r="N26" s="56">
        <v>5</v>
      </c>
      <c r="O26" s="56">
        <f t="shared" si="0"/>
        <v>35</v>
      </c>
      <c r="P26" s="56">
        <v>19.59</v>
      </c>
      <c r="Q26" s="56">
        <v>45.4</v>
      </c>
      <c r="R26" s="56">
        <v>13.4</v>
      </c>
      <c r="S26" s="56">
        <v>17.8</v>
      </c>
      <c r="T26" s="56">
        <v>5</v>
      </c>
      <c r="U26" s="56">
        <f t="shared" si="1"/>
        <v>101.19</v>
      </c>
      <c r="V26" s="57">
        <f>VLOOKUP(K26,Letnice!$D$16:$E$28,2,FALSE)</f>
        <v>1001</v>
      </c>
      <c r="W26" s="58">
        <f t="shared" si="2"/>
        <v>934.81</v>
      </c>
    </row>
    <row r="27" spans="1:23" ht="14.45" customHeight="1" x14ac:dyDescent="0.2">
      <c r="A27" s="61"/>
      <c r="B27" s="73"/>
      <c r="C27" s="62"/>
      <c r="D27" s="74"/>
      <c r="E27" s="64"/>
      <c r="F27" s="64"/>
      <c r="G27" s="65"/>
      <c r="H27" s="66"/>
      <c r="I27" s="66"/>
      <c r="J27" s="66"/>
      <c r="K27" s="66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8"/>
      <c r="W27" s="69"/>
    </row>
    <row r="28" spans="1:23" ht="14.45" customHeight="1" x14ac:dyDescent="0.2">
      <c r="A28" s="61"/>
      <c r="B28" s="73"/>
      <c r="C28" s="62"/>
      <c r="D28" s="74"/>
      <c r="E28" s="64"/>
      <c r="F28" s="64"/>
      <c r="G28" s="65"/>
      <c r="H28" s="66"/>
      <c r="I28" s="66"/>
      <c r="J28" s="66"/>
      <c r="K28" s="66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8"/>
      <c r="W28" s="69"/>
    </row>
    <row r="29" spans="1:23" ht="14.45" customHeight="1" x14ac:dyDescent="0.2">
      <c r="A29" s="61"/>
      <c r="B29" s="73"/>
      <c r="C29" s="62"/>
      <c r="D29" s="74"/>
      <c r="E29" s="64"/>
      <c r="F29" s="64"/>
      <c r="G29" s="65"/>
      <c r="H29" s="66"/>
      <c r="I29" s="66"/>
      <c r="J29" s="66"/>
      <c r="K29" s="66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8"/>
      <c r="W29" s="69"/>
    </row>
    <row r="30" spans="1:23" ht="14.45" customHeight="1" x14ac:dyDescent="0.2">
      <c r="A30" s="61"/>
      <c r="B30" s="73"/>
      <c r="C30" s="62"/>
      <c r="D30" s="74"/>
      <c r="E30" s="64"/>
      <c r="F30" s="64"/>
      <c r="G30" s="65"/>
      <c r="H30" s="66"/>
      <c r="I30" s="66"/>
      <c r="J30" s="66"/>
      <c r="K30" s="66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8"/>
      <c r="W30" s="69"/>
    </row>
    <row r="31" spans="1:23" ht="14.45" customHeight="1" x14ac:dyDescent="0.2">
      <c r="A31" s="61"/>
      <c r="B31" s="73"/>
      <c r="C31" s="62"/>
      <c r="D31" s="74"/>
      <c r="E31" s="64"/>
      <c r="F31" s="64"/>
      <c r="G31" s="65"/>
      <c r="H31" s="66"/>
      <c r="I31" s="66"/>
      <c r="J31" s="66"/>
      <c r="K31" s="66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8"/>
      <c r="W31" s="69"/>
    </row>
    <row r="32" spans="1:23" ht="14.45" customHeight="1" x14ac:dyDescent="0.2">
      <c r="A32" s="61"/>
      <c r="B32" s="73"/>
      <c r="C32" s="62"/>
      <c r="D32" s="74"/>
      <c r="E32" s="64"/>
      <c r="F32" s="64"/>
      <c r="G32" s="65"/>
      <c r="H32" s="66"/>
      <c r="I32" s="66"/>
      <c r="J32" s="66"/>
      <c r="K32" s="66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8"/>
      <c r="W32" s="69"/>
    </row>
    <row r="33" spans="1:24" ht="14.45" customHeight="1" x14ac:dyDescent="0.2">
      <c r="A33" s="61"/>
      <c r="B33" s="73"/>
      <c r="C33" s="62"/>
      <c r="D33" s="74"/>
      <c r="E33" s="64"/>
      <c r="F33" s="64"/>
      <c r="G33" s="65"/>
      <c r="H33" s="66"/>
      <c r="I33" s="66"/>
      <c r="J33" s="66"/>
      <c r="K33" s="66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8"/>
      <c r="W33" s="69"/>
    </row>
    <row r="34" spans="1:24" ht="14.45" customHeight="1" x14ac:dyDescent="0.2">
      <c r="A34" s="61"/>
      <c r="B34" s="73"/>
      <c r="C34" s="62"/>
      <c r="D34" s="74"/>
      <c r="E34" s="64"/>
      <c r="F34" s="64"/>
      <c r="G34" s="65"/>
      <c r="H34" s="66"/>
      <c r="I34" s="66"/>
      <c r="J34" s="66"/>
      <c r="K34" s="66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8"/>
      <c r="W34" s="69"/>
    </row>
    <row r="35" spans="1:24" ht="14.45" customHeight="1" x14ac:dyDescent="0.2">
      <c r="A35" s="61"/>
      <c r="B35" s="73"/>
      <c r="C35" s="62"/>
      <c r="D35" s="74"/>
      <c r="E35" s="64"/>
      <c r="F35" s="64"/>
      <c r="G35" s="65"/>
      <c r="H35" s="66"/>
      <c r="I35" s="66"/>
      <c r="J35" s="66"/>
      <c r="K35" s="66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8"/>
      <c r="W35" s="69"/>
    </row>
    <row r="36" spans="1:24" ht="14.45" customHeight="1" x14ac:dyDescent="0.2">
      <c r="A36" s="61"/>
      <c r="B36" s="73"/>
      <c r="C36" s="62"/>
      <c r="D36" s="74"/>
      <c r="E36" s="64"/>
      <c r="F36" s="64"/>
      <c r="G36" s="65"/>
      <c r="H36" s="66"/>
      <c r="I36" s="66"/>
      <c r="J36" s="66"/>
      <c r="K36" s="66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8"/>
      <c r="W36" s="69"/>
    </row>
    <row r="37" spans="1:24" ht="14.45" customHeight="1" x14ac:dyDescent="0.2">
      <c r="C37" s="8"/>
      <c r="D37" s="22"/>
      <c r="E37" s="10"/>
      <c r="F37" s="10"/>
      <c r="G37" s="10"/>
      <c r="H37" s="10"/>
      <c r="I37" s="10"/>
      <c r="J37" s="10"/>
      <c r="K37" s="10"/>
      <c r="L37" s="11"/>
      <c r="M37" s="11"/>
      <c r="N37" s="11"/>
      <c r="O37" s="11"/>
      <c r="P37" s="11"/>
      <c r="Q37" s="11"/>
      <c r="R37" s="12"/>
      <c r="S37" s="12"/>
      <c r="T37" s="12"/>
      <c r="U37" s="12"/>
      <c r="V37" s="13"/>
      <c r="W37" s="14"/>
      <c r="X37" s="4"/>
    </row>
    <row r="38" spans="1:24" ht="14.45" customHeight="1" x14ac:dyDescent="0.2">
      <c r="C38" s="8"/>
      <c r="D38" s="22"/>
      <c r="E38" s="10"/>
      <c r="F38" s="10"/>
      <c r="G38" s="10"/>
      <c r="H38" s="10"/>
      <c r="I38" s="10"/>
      <c r="J38" s="10"/>
      <c r="K38" s="10"/>
      <c r="L38" s="11"/>
      <c r="M38" s="11"/>
      <c r="N38" s="11"/>
      <c r="O38" s="11"/>
      <c r="P38" s="11"/>
      <c r="Q38" s="11"/>
      <c r="R38" s="12"/>
      <c r="S38" s="12"/>
      <c r="T38" s="12"/>
      <c r="U38" s="12"/>
      <c r="V38" s="13"/>
      <c r="W38" s="14"/>
      <c r="X38" s="4"/>
    </row>
    <row r="39" spans="1:24" ht="14.45" customHeight="1" x14ac:dyDescent="0.2">
      <c r="A39" s="76" t="s">
        <v>28</v>
      </c>
      <c r="B39" s="76"/>
      <c r="C39" s="76"/>
      <c r="D39" s="76"/>
      <c r="E39" s="76" t="s">
        <v>47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 t="s">
        <v>8</v>
      </c>
      <c r="S39" s="76"/>
      <c r="T39" s="76"/>
      <c r="U39" s="76"/>
      <c r="V39" s="76"/>
      <c r="W39" s="76"/>
      <c r="X39" s="4"/>
    </row>
    <row r="40" spans="1:24" ht="14.45" customHeight="1" x14ac:dyDescent="0.2">
      <c r="A40" s="79" t="s">
        <v>29</v>
      </c>
      <c r="B40" s="79"/>
      <c r="C40" s="79"/>
      <c r="D40" s="79"/>
      <c r="E40" s="77" t="s">
        <v>30</v>
      </c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 t="s">
        <v>31</v>
      </c>
      <c r="S40" s="77"/>
      <c r="T40" s="77"/>
      <c r="U40" s="77"/>
      <c r="V40" s="77"/>
      <c r="W40" s="77"/>
      <c r="X40" s="4"/>
    </row>
    <row r="41" spans="1:24" ht="14.45" customHeight="1" x14ac:dyDescent="0.2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4"/>
    </row>
    <row r="42" spans="1:24" ht="14.45" customHeight="1" x14ac:dyDescent="0.2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4"/>
    </row>
    <row r="43" spans="1:24" ht="14.45" customHeight="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4"/>
    </row>
    <row r="44" spans="1:24" ht="14.45" customHeight="1" x14ac:dyDescent="0.2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4"/>
    </row>
    <row r="45" spans="1:24" ht="14.45" customHeight="1" x14ac:dyDescent="0.2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4"/>
    </row>
    <row r="46" spans="1:24" ht="14.45" customHeight="1" x14ac:dyDescent="0.2">
      <c r="C46" s="5"/>
      <c r="D46" s="7"/>
      <c r="E46" s="10"/>
      <c r="F46" s="10"/>
      <c r="G46" s="10"/>
      <c r="H46" s="10"/>
      <c r="I46" s="10"/>
      <c r="J46" s="10"/>
      <c r="K46" s="10"/>
      <c r="L46" s="11"/>
      <c r="M46" s="11"/>
      <c r="N46" s="11"/>
      <c r="O46" s="11"/>
      <c r="P46" s="11"/>
      <c r="Q46" s="11"/>
      <c r="R46" s="12"/>
      <c r="S46" s="12"/>
      <c r="T46" s="12"/>
      <c r="U46" s="12"/>
      <c r="V46" s="13"/>
      <c r="W46" s="14"/>
      <c r="X46" s="4"/>
    </row>
    <row r="47" spans="1:24" ht="14.45" customHeight="1" x14ac:dyDescent="0.2">
      <c r="C47" s="4"/>
      <c r="D47" s="4"/>
      <c r="E47" s="4"/>
      <c r="F47" s="4"/>
      <c r="G47" s="4"/>
      <c r="H47" s="4"/>
      <c r="I47" s="4"/>
      <c r="J47" s="4"/>
      <c r="K47" s="4"/>
      <c r="L47" s="5"/>
      <c r="M47" s="5"/>
      <c r="N47" s="5"/>
      <c r="O47" s="5"/>
      <c r="P47" s="5"/>
      <c r="Q47" s="5"/>
      <c r="R47" s="5"/>
      <c r="S47" s="5"/>
      <c r="T47" s="5"/>
      <c r="U47" s="5"/>
      <c r="V47" s="4"/>
      <c r="W47" s="7"/>
      <c r="X47" s="4"/>
    </row>
    <row r="48" spans="1:24" ht="14.45" customHeight="1" x14ac:dyDescent="0.2">
      <c r="D48" s="9"/>
      <c r="E48" s="10"/>
      <c r="F48" s="10"/>
      <c r="G48" s="10"/>
      <c r="H48" s="10"/>
      <c r="I48" s="10"/>
      <c r="J48" s="10"/>
      <c r="K48" s="10"/>
      <c r="W48" s="1"/>
    </row>
    <row r="49" ht="14.45" customHeight="1" x14ac:dyDescent="0.2"/>
  </sheetData>
  <sortState ref="C10:W26">
    <sortCondition descending="1" ref="W10:W26"/>
  </sortState>
  <mergeCells count="31">
    <mergeCell ref="A6:W6"/>
    <mergeCell ref="V8:V9"/>
    <mergeCell ref="A8:A9"/>
    <mergeCell ref="D8:D9"/>
    <mergeCell ref="E8:E9"/>
    <mergeCell ref="F8:F9"/>
    <mergeCell ref="G8:G9"/>
    <mergeCell ref="R8:R9"/>
    <mergeCell ref="S8:S9"/>
    <mergeCell ref="C8:C9"/>
    <mergeCell ref="B8:B9"/>
    <mergeCell ref="H8:H9"/>
    <mergeCell ref="I8:I9"/>
    <mergeCell ref="J8:J9"/>
    <mergeCell ref="K8:K9"/>
    <mergeCell ref="R1:W1"/>
    <mergeCell ref="A39:D39"/>
    <mergeCell ref="E39:Q39"/>
    <mergeCell ref="R39:W39"/>
    <mergeCell ref="A40:D40"/>
    <mergeCell ref="E40:Q40"/>
    <mergeCell ref="R40:W40"/>
    <mergeCell ref="T8:T9"/>
    <mergeCell ref="U8:U9"/>
    <mergeCell ref="W8:W9"/>
    <mergeCell ref="P8:P9"/>
    <mergeCell ref="Q8:Q9"/>
    <mergeCell ref="L8:L9"/>
    <mergeCell ref="M8:M9"/>
    <mergeCell ref="N8:N9"/>
    <mergeCell ref="O8:O9"/>
  </mergeCells>
  <phoneticPr fontId="1" type="noConversion"/>
  <printOptions horizontalCentered="1"/>
  <pageMargins left="0.31496062992125984" right="0.31496062992125984" top="0.39370078740157483" bottom="0.19685039370078741" header="0" footer="0"/>
  <pageSetup paperSize="9" scale="75" orientation="landscape" verticalDpi="52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C32" sqref="C32"/>
    </sheetView>
  </sheetViews>
  <sheetFormatPr defaultRowHeight="12.75" x14ac:dyDescent="0.2"/>
  <cols>
    <col min="1" max="1" width="9.140625" style="39"/>
    <col min="2" max="2" width="11.28515625" style="39" customWidth="1"/>
    <col min="3" max="4" width="9.140625" style="39"/>
    <col min="5" max="5" width="11.140625" style="39" customWidth="1"/>
    <col min="6" max="7" width="9.140625" style="39"/>
    <col min="8" max="8" width="12.28515625" style="39" customWidth="1"/>
    <col min="9" max="16384" width="9.140625" style="39"/>
  </cols>
  <sheetData>
    <row r="1" spans="1:8" ht="25.5" x14ac:dyDescent="0.2">
      <c r="A1" s="40" t="s">
        <v>23</v>
      </c>
      <c r="B1" s="41" t="s">
        <v>24</v>
      </c>
      <c r="C1"/>
      <c r="D1" s="42" t="s">
        <v>25</v>
      </c>
      <c r="E1" s="41" t="s">
        <v>24</v>
      </c>
      <c r="F1"/>
      <c r="G1"/>
      <c r="H1" s="43" t="s">
        <v>26</v>
      </c>
    </row>
    <row r="2" spans="1:8" ht="13.5" thickBot="1" x14ac:dyDescent="0.25">
      <c r="A2" s="44">
        <v>2009</v>
      </c>
      <c r="B2" s="45">
        <v>7</v>
      </c>
      <c r="C2"/>
      <c r="D2" s="44">
        <v>2009</v>
      </c>
      <c r="E2" s="45">
        <v>12</v>
      </c>
      <c r="F2"/>
      <c r="G2"/>
      <c r="H2" s="46">
        <v>2015</v>
      </c>
    </row>
    <row r="3" spans="1:8" x14ac:dyDescent="0.2">
      <c r="A3" s="47">
        <v>2008</v>
      </c>
      <c r="B3" s="48">
        <f>$H$2-A3</f>
        <v>7</v>
      </c>
      <c r="C3"/>
      <c r="D3" s="47">
        <v>2008</v>
      </c>
      <c r="E3" s="48">
        <v>12</v>
      </c>
      <c r="F3"/>
      <c r="G3"/>
      <c r="H3"/>
    </row>
    <row r="4" spans="1:8" x14ac:dyDescent="0.2">
      <c r="A4" s="47">
        <v>2007</v>
      </c>
      <c r="B4" s="48">
        <f>$H$2-A4</f>
        <v>8</v>
      </c>
      <c r="C4"/>
      <c r="D4" s="47">
        <v>2007</v>
      </c>
      <c r="E4" s="48">
        <v>12</v>
      </c>
      <c r="F4"/>
      <c r="G4"/>
      <c r="H4"/>
    </row>
    <row r="5" spans="1:8" x14ac:dyDescent="0.2">
      <c r="A5" s="47">
        <v>2006</v>
      </c>
      <c r="B5" s="48">
        <f>$H$2-A5</f>
        <v>9</v>
      </c>
      <c r="C5"/>
      <c r="D5" s="47">
        <v>2006</v>
      </c>
      <c r="E5" s="48">
        <v>12</v>
      </c>
      <c r="F5"/>
      <c r="G5"/>
      <c r="H5"/>
    </row>
    <row r="6" spans="1:8" x14ac:dyDescent="0.2">
      <c r="A6" s="47">
        <v>2005</v>
      </c>
      <c r="B6" s="48">
        <f>$H$2-A6</f>
        <v>10</v>
      </c>
      <c r="C6"/>
      <c r="D6" s="47">
        <v>2005</v>
      </c>
      <c r="E6" s="48">
        <v>12</v>
      </c>
      <c r="F6"/>
      <c r="G6"/>
      <c r="H6"/>
    </row>
    <row r="7" spans="1:8" ht="13.5" thickBot="1" x14ac:dyDescent="0.25">
      <c r="A7" s="49">
        <v>2004</v>
      </c>
      <c r="B7" s="50">
        <f>$H$2-A7</f>
        <v>11</v>
      </c>
      <c r="C7"/>
      <c r="D7" s="47">
        <v>2004</v>
      </c>
      <c r="E7" s="48">
        <v>12</v>
      </c>
      <c r="F7"/>
      <c r="G7"/>
      <c r="H7"/>
    </row>
    <row r="8" spans="1:8" x14ac:dyDescent="0.2">
      <c r="A8"/>
      <c r="B8"/>
      <c r="C8"/>
      <c r="D8" s="47">
        <v>2003</v>
      </c>
      <c r="E8" s="48">
        <f>$H$2-D8</f>
        <v>12</v>
      </c>
      <c r="F8"/>
      <c r="G8"/>
      <c r="H8"/>
    </row>
    <row r="9" spans="1:8" x14ac:dyDescent="0.2">
      <c r="A9"/>
      <c r="B9"/>
      <c r="C9"/>
      <c r="D9" s="47">
        <v>2002</v>
      </c>
      <c r="E9" s="48">
        <f>$H$2-D9</f>
        <v>13</v>
      </c>
      <c r="F9"/>
      <c r="G9"/>
      <c r="H9"/>
    </row>
    <row r="10" spans="1:8" x14ac:dyDescent="0.2">
      <c r="A10"/>
      <c r="B10"/>
      <c r="C10"/>
      <c r="D10" s="47">
        <v>2001</v>
      </c>
      <c r="E10" s="48">
        <f>$H$2-D10</f>
        <v>14</v>
      </c>
      <c r="F10"/>
      <c r="G10"/>
      <c r="H10"/>
    </row>
    <row r="11" spans="1:8" x14ac:dyDescent="0.2">
      <c r="A11"/>
      <c r="B11"/>
      <c r="C11"/>
      <c r="D11" s="47">
        <v>2000</v>
      </c>
      <c r="E11" s="48">
        <f>$H$2-D11</f>
        <v>15</v>
      </c>
      <c r="F11"/>
      <c r="G11"/>
      <c r="H11"/>
    </row>
    <row r="12" spans="1:8" ht="13.5" thickBot="1" x14ac:dyDescent="0.25">
      <c r="A12"/>
      <c r="B12"/>
      <c r="C12"/>
      <c r="D12" s="49">
        <v>1999</v>
      </c>
      <c r="E12" s="50">
        <f>$H$2-D12</f>
        <v>16</v>
      </c>
      <c r="F12"/>
      <c r="G12"/>
      <c r="H12"/>
    </row>
    <row r="13" spans="1:8" x14ac:dyDescent="0.2">
      <c r="A13"/>
      <c r="B13"/>
      <c r="C13"/>
      <c r="D13"/>
      <c r="E13"/>
      <c r="F13"/>
      <c r="G13"/>
      <c r="H13"/>
    </row>
    <row r="14" spans="1:8" ht="13.5" thickBot="1" x14ac:dyDescent="0.25">
      <c r="A14"/>
      <c r="B14"/>
      <c r="C14"/>
      <c r="D14"/>
      <c r="E14"/>
      <c r="F14"/>
      <c r="G14"/>
      <c r="H14"/>
    </row>
    <row r="15" spans="1:8" ht="25.5" x14ac:dyDescent="0.2">
      <c r="A15" s="40" t="s">
        <v>23</v>
      </c>
      <c r="B15" s="51" t="s">
        <v>27</v>
      </c>
      <c r="C15"/>
      <c r="D15" s="42" t="s">
        <v>25</v>
      </c>
      <c r="E15" s="51" t="s">
        <v>27</v>
      </c>
      <c r="F15"/>
      <c r="G15"/>
      <c r="H15"/>
    </row>
    <row r="16" spans="1:8" x14ac:dyDescent="0.2">
      <c r="A16" s="44">
        <v>21</v>
      </c>
      <c r="B16" s="75">
        <v>1001.5</v>
      </c>
      <c r="C16"/>
      <c r="D16" s="44">
        <v>36</v>
      </c>
      <c r="E16" s="52">
        <v>1001.5</v>
      </c>
      <c r="F16"/>
      <c r="G16"/>
      <c r="H16"/>
    </row>
    <row r="17" spans="1:8" x14ac:dyDescent="0.2">
      <c r="A17" s="47">
        <v>22</v>
      </c>
      <c r="B17" s="53">
        <v>1001.5</v>
      </c>
      <c r="C17"/>
      <c r="D17" s="47">
        <v>37</v>
      </c>
      <c r="E17" s="53">
        <v>1001</v>
      </c>
      <c r="F17"/>
      <c r="G17"/>
      <c r="H17"/>
    </row>
    <row r="18" spans="1:8" x14ac:dyDescent="0.2">
      <c r="A18" s="47">
        <v>23</v>
      </c>
      <c r="B18" s="53">
        <v>1001.5</v>
      </c>
      <c r="C18"/>
      <c r="D18" s="47">
        <v>38</v>
      </c>
      <c r="E18" s="53">
        <v>1001</v>
      </c>
      <c r="F18"/>
      <c r="G18"/>
      <c r="H18"/>
    </row>
    <row r="19" spans="1:8" x14ac:dyDescent="0.2">
      <c r="A19" s="47">
        <v>24</v>
      </c>
      <c r="B19" s="53">
        <v>1001</v>
      </c>
      <c r="C19"/>
      <c r="D19" s="47">
        <v>39</v>
      </c>
      <c r="E19" s="53">
        <v>1000.5</v>
      </c>
      <c r="F19"/>
      <c r="G19"/>
      <c r="H19"/>
    </row>
    <row r="20" spans="1:8" x14ac:dyDescent="0.2">
      <c r="A20" s="47">
        <v>25</v>
      </c>
      <c r="B20" s="53">
        <v>1001</v>
      </c>
      <c r="C20"/>
      <c r="D20" s="47">
        <v>40</v>
      </c>
      <c r="E20" s="53">
        <v>1000.5</v>
      </c>
      <c r="F20"/>
      <c r="G20"/>
      <c r="H20"/>
    </row>
    <row r="21" spans="1:8" x14ac:dyDescent="0.2">
      <c r="A21" s="47">
        <v>26</v>
      </c>
      <c r="B21" s="53">
        <v>1001</v>
      </c>
      <c r="C21"/>
      <c r="D21" s="47">
        <v>41</v>
      </c>
      <c r="E21" s="53">
        <v>1000</v>
      </c>
      <c r="F21"/>
      <c r="G21"/>
      <c r="H21"/>
    </row>
    <row r="22" spans="1:8" x14ac:dyDescent="0.2">
      <c r="A22" s="47">
        <v>27</v>
      </c>
      <c r="B22" s="53">
        <v>1000.5</v>
      </c>
      <c r="C22"/>
      <c r="D22" s="47">
        <v>42</v>
      </c>
      <c r="E22" s="53">
        <v>1000</v>
      </c>
      <c r="F22"/>
      <c r="G22"/>
      <c r="H22"/>
    </row>
    <row r="23" spans="1:8" x14ac:dyDescent="0.2">
      <c r="A23" s="47">
        <v>28</v>
      </c>
      <c r="B23" s="53">
        <v>1000.5</v>
      </c>
      <c r="C23"/>
      <c r="D23" s="47">
        <v>43</v>
      </c>
      <c r="E23" s="53">
        <v>1000</v>
      </c>
      <c r="F23"/>
      <c r="G23"/>
      <c r="H23"/>
    </row>
    <row r="24" spans="1:8" x14ac:dyDescent="0.2">
      <c r="A24" s="47">
        <v>29</v>
      </c>
      <c r="B24" s="53">
        <v>1000.5</v>
      </c>
      <c r="C24"/>
      <c r="D24" s="47">
        <v>44</v>
      </c>
      <c r="E24" s="53">
        <v>1000</v>
      </c>
      <c r="F24"/>
      <c r="G24"/>
      <c r="H24"/>
    </row>
    <row r="25" spans="1:8" x14ac:dyDescent="0.2">
      <c r="A25" s="47">
        <v>30</v>
      </c>
      <c r="B25" s="53">
        <v>1000</v>
      </c>
      <c r="C25"/>
      <c r="D25" s="47">
        <v>45</v>
      </c>
      <c r="E25" s="53">
        <v>1000</v>
      </c>
      <c r="F25"/>
      <c r="G25"/>
      <c r="H25"/>
    </row>
    <row r="26" spans="1:8" x14ac:dyDescent="0.2">
      <c r="A26" s="47">
        <v>31</v>
      </c>
      <c r="B26" s="53">
        <v>1000</v>
      </c>
      <c r="C26"/>
      <c r="D26" s="47">
        <v>46</v>
      </c>
      <c r="E26" s="53">
        <v>1000</v>
      </c>
      <c r="F26"/>
      <c r="G26"/>
      <c r="H26"/>
    </row>
    <row r="27" spans="1:8" x14ac:dyDescent="0.2">
      <c r="A27" s="47">
        <v>32</v>
      </c>
      <c r="B27" s="53">
        <v>1000</v>
      </c>
      <c r="C27"/>
      <c r="D27" s="47">
        <v>47</v>
      </c>
      <c r="E27" s="53">
        <v>1000</v>
      </c>
      <c r="F27"/>
      <c r="G27"/>
      <c r="H27"/>
    </row>
    <row r="28" spans="1:8" ht="13.5" thickBot="1" x14ac:dyDescent="0.25">
      <c r="A28" s="49">
        <v>33</v>
      </c>
      <c r="B28" s="54">
        <v>1000</v>
      </c>
      <c r="C28"/>
      <c r="D28" s="49">
        <v>48</v>
      </c>
      <c r="E28" s="54">
        <v>1000</v>
      </c>
      <c r="F28"/>
      <c r="G28"/>
      <c r="H2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MLAJŠI</vt:lpstr>
      <vt:lpstr>STAREJŠI</vt:lpstr>
      <vt:lpstr>Letnice</vt:lpstr>
      <vt:lpstr>MLAJŠI!Področje_tiskanja</vt:lpstr>
      <vt:lpstr>STAREJŠI!Področje_tiskanja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Domen Pirnat</cp:lastModifiedBy>
  <cp:lastPrinted>2015-04-11T11:31:02Z</cp:lastPrinted>
  <dcterms:created xsi:type="dcterms:W3CDTF">1997-01-31T12:20:41Z</dcterms:created>
  <dcterms:modified xsi:type="dcterms:W3CDTF">2015-04-24T17:41:56Z</dcterms:modified>
</cp:coreProperties>
</file>