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firstSheet="2" activeTab="3"/>
  </bookViews>
  <sheets>
    <sheet name="Diplome" sheetId="1" r:id="rId1"/>
    <sheet name="Mlajši pionirji" sheetId="2" r:id="rId2"/>
    <sheet name="Mlajše pionirke" sheetId="3" r:id="rId3"/>
    <sheet name="Starejši pionirji" sheetId="4" r:id="rId4"/>
    <sheet name="Starejše pionirke" sheetId="5" r:id="rId5"/>
    <sheet name="Mladinci" sheetId="6" r:id="rId6"/>
    <sheet name="Mladinke" sheetId="7" r:id="rId7"/>
  </sheets>
  <definedNames>
    <definedName name="_xlnm.Print_Area" localSheetId="5">'Mladinci'!$A$1:$AH$5</definedName>
    <definedName name="_xlnm.Print_Area" localSheetId="6">'Mladinke'!$A$1:$AE$3</definedName>
    <definedName name="_xlnm.Print_Area" localSheetId="1">'Mlajši pionirji'!$A$1:$AB$15</definedName>
    <definedName name="_xlnm.Print_Area" localSheetId="4">'Starejše pionirke'!$A$1:$AJ$12</definedName>
    <definedName name="_xlnm.Print_Area" localSheetId="3">'Starejši pionirji'!$A$1:$AJ$17</definedName>
  </definedNames>
  <calcPr fullCalcOnLoad="1"/>
</workbook>
</file>

<file path=xl/sharedStrings.xml><?xml version="1.0" encoding="utf-8"?>
<sst xmlns="http://schemas.openxmlformats.org/spreadsheetml/2006/main" count="466" uniqueCount="92">
  <si>
    <t>PGD</t>
  </si>
  <si>
    <t>ZAČETNO ŠT. TOČK</t>
  </si>
  <si>
    <t>KONČNO ŠTEVILO TOČK</t>
  </si>
  <si>
    <t>ČLANI EKIPE</t>
  </si>
  <si>
    <t>SKUPAJ VSE NALOGE</t>
  </si>
  <si>
    <t>SKUPAJ</t>
  </si>
  <si>
    <t>POHOD</t>
  </si>
  <si>
    <t>VEZANJE VOZLOV</t>
  </si>
  <si>
    <t>SPAJANJE CEVI NA TROJAK</t>
  </si>
  <si>
    <t>Mlajši pionirji</t>
  </si>
  <si>
    <t>Mlajše pionirke</t>
  </si>
  <si>
    <t>Starejši pionirji</t>
  </si>
  <si>
    <t>Starejše pionirke</t>
  </si>
  <si>
    <t>Mladinci</t>
  </si>
  <si>
    <t>Mladinke</t>
  </si>
  <si>
    <t>Čas odhoda:</t>
  </si>
  <si>
    <t>Čas prihoda:</t>
  </si>
  <si>
    <t>Porabljen čas</t>
  </si>
  <si>
    <t>Dejanski čas</t>
  </si>
  <si>
    <t>Negativne točke</t>
  </si>
  <si>
    <t>DOSEŽENO MESTO</t>
  </si>
  <si>
    <t>ŠTARTNA ŠT. EKIPE</t>
  </si>
  <si>
    <t>VEDROVKA</t>
  </si>
  <si>
    <t>Čas</t>
  </si>
  <si>
    <t>Kazenske</t>
  </si>
  <si>
    <t>Mrtvi čas</t>
  </si>
  <si>
    <t>PRENOS VODE</t>
  </si>
  <si>
    <t>ZVIJANJE CEVI</t>
  </si>
  <si>
    <t xml:space="preserve">     TEORIJA</t>
  </si>
  <si>
    <t>TEORIJA</t>
  </si>
  <si>
    <t>POŽARI V NARAVI</t>
  </si>
  <si>
    <t>POSTAVITEV ORODJA</t>
  </si>
  <si>
    <t>NAVEZAVA ORODJA</t>
  </si>
  <si>
    <t>Mengeš  1</t>
  </si>
  <si>
    <t>Krašce</t>
  </si>
  <si>
    <t>Tihaboj</t>
  </si>
  <si>
    <t>Vir</t>
  </si>
  <si>
    <t>Domžale mesto</t>
  </si>
  <si>
    <t>Mengeš  2</t>
  </si>
  <si>
    <t>Gabrovka</t>
  </si>
  <si>
    <t>Litija</t>
  </si>
  <si>
    <t>Zavrstnik</t>
  </si>
  <si>
    <t>Blagovica</t>
  </si>
  <si>
    <t>Primskovo</t>
  </si>
  <si>
    <t>GZ</t>
  </si>
  <si>
    <t>Mengeš</t>
  </si>
  <si>
    <t>Moravče</t>
  </si>
  <si>
    <t>Domžale</t>
  </si>
  <si>
    <t>Šmartno</t>
  </si>
  <si>
    <t>Lukovica</t>
  </si>
  <si>
    <t>Hotič</t>
  </si>
  <si>
    <t>Vrhpolje</t>
  </si>
  <si>
    <t>Prevoje</t>
  </si>
  <si>
    <t>Homec</t>
  </si>
  <si>
    <t>Liberga</t>
  </si>
  <si>
    <t>Velika vas</t>
  </si>
  <si>
    <t xml:space="preserve">Komenda </t>
  </si>
  <si>
    <t>Komenda</t>
  </si>
  <si>
    <t>Peče</t>
  </si>
  <si>
    <t>Kostrevnica</t>
  </si>
  <si>
    <t>Jevnica</t>
  </si>
  <si>
    <t>Križ</t>
  </si>
  <si>
    <t>Loka pri Mengšu</t>
  </si>
  <si>
    <t>Tunjice  1</t>
  </si>
  <si>
    <t>Kamnik</t>
  </si>
  <si>
    <t>Krašnja</t>
  </si>
  <si>
    <t xml:space="preserve">Gozd </t>
  </si>
  <si>
    <t>Tunjice 2</t>
  </si>
  <si>
    <t xml:space="preserve">Sava </t>
  </si>
  <si>
    <t>Žeje Sv. Trojica  2</t>
  </si>
  <si>
    <t>Topole</t>
  </si>
  <si>
    <t>Komenda II</t>
  </si>
  <si>
    <t>Prevoje  1</t>
  </si>
  <si>
    <t>Tunjice 1</t>
  </si>
  <si>
    <t>Dob</t>
  </si>
  <si>
    <t>Prevoje 2</t>
  </si>
  <si>
    <t>Žeje Sv. Trojica  1</t>
  </si>
  <si>
    <t>Sava</t>
  </si>
  <si>
    <t>Sela</t>
  </si>
  <si>
    <t>Komenda I</t>
  </si>
  <si>
    <t>Nevlje</t>
  </si>
  <si>
    <t>Loka pri Mengšu 1</t>
  </si>
  <si>
    <t>Jablanica</t>
  </si>
  <si>
    <t>Loka pri Mengšu 2</t>
  </si>
  <si>
    <t>Žeje Sv, Trojica 1</t>
  </si>
  <si>
    <t>Jarše  Rodica</t>
  </si>
  <si>
    <t>Žeje Sv. Trojica 2</t>
  </si>
  <si>
    <t>Prevoje 1</t>
  </si>
  <si>
    <t>Dole pri Litiji</t>
  </si>
  <si>
    <t>Žeje Sv.Terojica</t>
  </si>
  <si>
    <t>disk.</t>
  </si>
  <si>
    <t>Litija odstop poškodba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</si>
</sst>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m:ss"/>
    <numFmt numFmtId="182" formatCode="[$-424]d\.\ mmmm\ yyyy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400]h:mm:ss\ AM/PM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textRotation="90"/>
    </xf>
    <xf numFmtId="0" fontId="0" fillId="0" borderId="0" xfId="0" applyFill="1" applyAlignment="1">
      <alignment textRotation="90"/>
    </xf>
    <xf numFmtId="0" fontId="0" fillId="0" borderId="0" xfId="0" applyAlignment="1">
      <alignment horizontal="center"/>
    </xf>
    <xf numFmtId="2" fontId="1" fillId="0" borderId="10" xfId="0" applyNumberFormat="1" applyFont="1" applyFill="1" applyBorder="1" applyAlignment="1">
      <alignment horizontal="center" vertical="center" textRotation="90"/>
    </xf>
    <xf numFmtId="2" fontId="1" fillId="0" borderId="11" xfId="0" applyNumberFormat="1" applyFont="1" applyFill="1" applyBorder="1" applyAlignment="1">
      <alignment horizontal="center" vertical="center" textRotation="90"/>
    </xf>
    <xf numFmtId="2" fontId="1" fillId="0" borderId="12" xfId="0" applyNumberFormat="1" applyFont="1" applyFill="1" applyBorder="1" applyAlignment="1">
      <alignment horizontal="center" vertical="center" textRotation="90"/>
    </xf>
    <xf numFmtId="2" fontId="1" fillId="0" borderId="13" xfId="0" applyNumberFormat="1" applyFont="1" applyFill="1" applyBorder="1" applyAlignment="1">
      <alignment horizontal="center" vertical="center" textRotation="90"/>
    </xf>
    <xf numFmtId="0" fontId="5" fillId="0" borderId="0" xfId="0" applyFont="1" applyAlignment="1">
      <alignment horizontal="left" indent="1"/>
    </xf>
    <xf numFmtId="2" fontId="1" fillId="0" borderId="14" xfId="0" applyNumberFormat="1" applyFont="1" applyFill="1" applyBorder="1" applyAlignment="1">
      <alignment horizontal="center" vertical="center" textRotation="90"/>
    </xf>
    <xf numFmtId="2" fontId="1" fillId="0" borderId="15" xfId="0" applyNumberFormat="1" applyFont="1" applyFill="1" applyBorder="1" applyAlignment="1">
      <alignment horizontal="center" vertical="center" textRotation="90"/>
    </xf>
    <xf numFmtId="2" fontId="1" fillId="0" borderId="16" xfId="0" applyNumberFormat="1" applyFont="1" applyFill="1" applyBorder="1" applyAlignment="1">
      <alignment horizontal="center" vertical="center" textRotation="90"/>
    </xf>
    <xf numFmtId="2" fontId="1" fillId="0" borderId="17" xfId="0" applyNumberFormat="1" applyFont="1" applyFill="1" applyBorder="1" applyAlignment="1">
      <alignment horizontal="center" vertical="center" textRotation="90"/>
    </xf>
    <xf numFmtId="2" fontId="1" fillId="0" borderId="18" xfId="0" applyNumberFormat="1" applyFont="1" applyFill="1" applyBorder="1" applyAlignment="1">
      <alignment horizontal="center" vertical="center" textRotation="90"/>
    </xf>
    <xf numFmtId="2" fontId="1" fillId="0" borderId="19" xfId="0" applyNumberFormat="1" applyFont="1" applyFill="1" applyBorder="1" applyAlignment="1">
      <alignment horizontal="center" vertical="center" textRotation="90"/>
    </xf>
    <xf numFmtId="2" fontId="1" fillId="0" borderId="20" xfId="0" applyNumberFormat="1" applyFont="1" applyFill="1" applyBorder="1" applyAlignment="1">
      <alignment horizontal="center" vertical="center" textRotation="90"/>
    </xf>
    <xf numFmtId="2" fontId="1" fillId="0" borderId="21" xfId="0" applyNumberFormat="1" applyFont="1" applyFill="1" applyBorder="1" applyAlignment="1">
      <alignment horizontal="center" vertical="center" textRotation="90"/>
    </xf>
    <xf numFmtId="0" fontId="4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20" fontId="0" fillId="0" borderId="17" xfId="0" applyNumberFormat="1" applyFont="1" applyFill="1" applyBorder="1" applyAlignment="1">
      <alignment horizontal="center"/>
    </xf>
    <xf numFmtId="20" fontId="0" fillId="0" borderId="15" xfId="0" applyNumberFormat="1" applyFont="1" applyFill="1" applyBorder="1" applyAlignment="1">
      <alignment horizontal="center"/>
    </xf>
    <xf numFmtId="21" fontId="0" fillId="0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20" fontId="0" fillId="0" borderId="26" xfId="0" applyNumberFormat="1" applyFont="1" applyFill="1" applyBorder="1" applyAlignment="1">
      <alignment horizontal="center"/>
    </xf>
    <xf numFmtId="20" fontId="0" fillId="0" borderId="27" xfId="0" applyNumberFormat="1" applyFont="1" applyFill="1" applyBorder="1" applyAlignment="1">
      <alignment horizontal="center"/>
    </xf>
    <xf numFmtId="21" fontId="0" fillId="0" borderId="28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20" fontId="0" fillId="0" borderId="34" xfId="0" applyNumberFormat="1" applyFont="1" applyFill="1" applyBorder="1" applyAlignment="1">
      <alignment horizontal="center"/>
    </xf>
    <xf numFmtId="20" fontId="0" fillId="0" borderId="35" xfId="0" applyNumberFormat="1" applyFont="1" applyFill="1" applyBorder="1" applyAlignment="1">
      <alignment horizontal="center"/>
    </xf>
    <xf numFmtId="20" fontId="0" fillId="0" borderId="29" xfId="0" applyNumberFormat="1" applyFont="1" applyFill="1" applyBorder="1" applyAlignment="1">
      <alignment horizontal="center"/>
    </xf>
    <xf numFmtId="21" fontId="0" fillId="0" borderId="35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47" fontId="0" fillId="0" borderId="33" xfId="0" applyNumberFormat="1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47" fontId="0" fillId="0" borderId="34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20" fontId="0" fillId="0" borderId="39" xfId="0" applyNumberFormat="1" applyFont="1" applyFill="1" applyBorder="1" applyAlignment="1">
      <alignment horizontal="center"/>
    </xf>
    <xf numFmtId="20" fontId="0" fillId="0" borderId="28" xfId="0" applyNumberFormat="1" applyFont="1" applyFill="1" applyBorder="1" applyAlignment="1">
      <alignment horizontal="center"/>
    </xf>
    <xf numFmtId="21" fontId="0" fillId="0" borderId="27" xfId="0" applyNumberFormat="1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center"/>
    </xf>
    <xf numFmtId="47" fontId="0" fillId="0" borderId="25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47" fontId="0" fillId="0" borderId="39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0" fillId="0" borderId="41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46" fontId="0" fillId="0" borderId="25" xfId="0" applyNumberFormat="1" applyFont="1" applyFill="1" applyBorder="1" applyAlignment="1">
      <alignment horizontal="center"/>
    </xf>
    <xf numFmtId="46" fontId="0" fillId="0" borderId="39" xfId="0" applyNumberFormat="1" applyFont="1" applyFill="1" applyBorder="1" applyAlignment="1">
      <alignment horizontal="center"/>
    </xf>
    <xf numFmtId="21" fontId="0" fillId="0" borderId="36" xfId="0" applyNumberFormat="1" applyFont="1" applyFill="1" applyBorder="1" applyAlignment="1">
      <alignment horizontal="center"/>
    </xf>
    <xf numFmtId="21" fontId="0" fillId="0" borderId="34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46" fontId="0" fillId="0" borderId="34" xfId="0" applyNumberFormat="1" applyFont="1" applyFill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1" fontId="0" fillId="0" borderId="40" xfId="0" applyNumberFormat="1" applyFont="1" applyFill="1" applyBorder="1" applyAlignment="1">
      <alignment horizontal="center"/>
    </xf>
    <xf numFmtId="21" fontId="0" fillId="0" borderId="39" xfId="0" applyNumberFormat="1" applyFont="1" applyFill="1" applyBorder="1" applyAlignment="1">
      <alignment horizontal="center"/>
    </xf>
    <xf numFmtId="47" fontId="0" fillId="0" borderId="2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1" fontId="0" fillId="0" borderId="42" xfId="0" applyNumberFormat="1" applyFon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20" fontId="0" fillId="0" borderId="43" xfId="0" applyNumberFormat="1" applyFont="1" applyFill="1" applyBorder="1" applyAlignment="1">
      <alignment horizontal="center"/>
    </xf>
    <xf numFmtId="21" fontId="0" fillId="0" borderId="14" xfId="0" applyNumberFormat="1" applyFont="1" applyFill="1" applyBorder="1" applyAlignment="1">
      <alignment horizontal="center"/>
    </xf>
    <xf numFmtId="47" fontId="0" fillId="0" borderId="35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47" fontId="0" fillId="0" borderId="27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186" fontId="0" fillId="0" borderId="39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46" fontId="0" fillId="0" borderId="26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46" fontId="0" fillId="0" borderId="43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20" fontId="0" fillId="0" borderId="45" xfId="0" applyNumberFormat="1" applyFont="1" applyFill="1" applyBorder="1" applyAlignment="1">
      <alignment horizontal="center"/>
    </xf>
    <xf numFmtId="20" fontId="0" fillId="0" borderId="46" xfId="0" applyNumberFormat="1" applyFont="1" applyFill="1" applyBorder="1" applyAlignment="1">
      <alignment horizontal="center"/>
    </xf>
    <xf numFmtId="21" fontId="0" fillId="0" borderId="46" xfId="0" applyNumberFormat="1" applyFont="1" applyFill="1" applyBorder="1" applyAlignment="1">
      <alignment horizontal="center"/>
    </xf>
    <xf numFmtId="1" fontId="0" fillId="0" borderId="47" xfId="0" applyNumberFormat="1" applyFont="1" applyFill="1" applyBorder="1" applyAlignment="1">
      <alignment horizontal="center"/>
    </xf>
    <xf numFmtId="2" fontId="0" fillId="0" borderId="45" xfId="0" applyNumberFormat="1" applyFont="1" applyFill="1" applyBorder="1" applyAlignment="1">
      <alignment horizontal="center"/>
    </xf>
    <xf numFmtId="1" fontId="0" fillId="0" borderId="46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46" fontId="0" fillId="0" borderId="45" xfId="0" applyNumberFormat="1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46" fontId="0" fillId="0" borderId="44" xfId="0" applyNumberFormat="1" applyFont="1" applyFill="1" applyBorder="1" applyAlignment="1">
      <alignment horizontal="center"/>
    </xf>
    <xf numFmtId="1" fontId="0" fillId="0" borderId="44" xfId="0" applyNumberFormat="1" applyFont="1" applyFill="1" applyBorder="1" applyAlignment="1">
      <alignment horizontal="center"/>
    </xf>
    <xf numFmtId="2" fontId="4" fillId="0" borderId="47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6" fillId="0" borderId="47" xfId="0" applyFont="1" applyFill="1" applyBorder="1" applyAlignment="1">
      <alignment/>
    </xf>
    <xf numFmtId="21" fontId="0" fillId="0" borderId="47" xfId="0" applyNumberFormat="1" applyFont="1" applyFill="1" applyBorder="1" applyAlignment="1">
      <alignment horizontal="center"/>
    </xf>
    <xf numFmtId="21" fontId="0" fillId="0" borderId="45" xfId="0" applyNumberFormat="1" applyFont="1" applyFill="1" applyBorder="1" applyAlignment="1">
      <alignment horizontal="center"/>
    </xf>
    <xf numFmtId="47" fontId="0" fillId="0" borderId="30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47" fontId="0" fillId="0" borderId="45" xfId="0" applyNumberFormat="1" applyFont="1" applyFill="1" applyBorder="1" applyAlignment="1">
      <alignment horizontal="center"/>
    </xf>
    <xf numFmtId="1" fontId="0" fillId="0" borderId="49" xfId="0" applyNumberFormat="1" applyFont="1" applyFill="1" applyBorder="1" applyAlignment="1">
      <alignment horizontal="center"/>
    </xf>
    <xf numFmtId="2" fontId="0" fillId="0" borderId="49" xfId="0" applyNumberFormat="1" applyFont="1" applyFill="1" applyBorder="1" applyAlignment="1">
      <alignment horizontal="center"/>
    </xf>
    <xf numFmtId="2" fontId="4" fillId="0" borderId="49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40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41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47" fontId="0" fillId="0" borderId="37" xfId="0" applyNumberFormat="1" applyFont="1" applyFill="1" applyBorder="1" applyAlignment="1">
      <alignment horizontal="center"/>
    </xf>
    <xf numFmtId="47" fontId="0" fillId="0" borderId="17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47" fontId="0" fillId="0" borderId="14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51" xfId="0" applyNumberFormat="1" applyFont="1" applyFill="1" applyBorder="1" applyAlignment="1">
      <alignment horizontal="center"/>
    </xf>
    <xf numFmtId="2" fontId="4" fillId="0" borderId="52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47" fontId="0" fillId="0" borderId="41" xfId="0" applyNumberFormat="1" applyFont="1" applyFill="1" applyBorder="1" applyAlignment="1">
      <alignment horizontal="center"/>
    </xf>
    <xf numFmtId="47" fontId="0" fillId="0" borderId="26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2" fontId="0" fillId="0" borderId="40" xfId="0" applyNumberFormat="1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4" fillId="0" borderId="48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/>
    </xf>
    <xf numFmtId="1" fontId="0" fillId="0" borderId="35" xfId="0" applyNumberFormat="1" applyFont="1" applyFill="1" applyBorder="1" applyAlignment="1">
      <alignment/>
    </xf>
    <xf numFmtId="2" fontId="0" fillId="0" borderId="27" xfId="0" applyNumberFormat="1" applyFont="1" applyFill="1" applyBorder="1" applyAlignment="1">
      <alignment/>
    </xf>
    <xf numFmtId="1" fontId="0" fillId="0" borderId="27" xfId="0" applyNumberFormat="1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186" fontId="0" fillId="0" borderId="34" xfId="0" applyNumberFormat="1" applyFont="1" applyFill="1" applyBorder="1" applyAlignment="1">
      <alignment horizontal="center"/>
    </xf>
    <xf numFmtId="186" fontId="0" fillId="0" borderId="43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86" fontId="0" fillId="0" borderId="45" xfId="0" applyNumberFormat="1" applyFont="1" applyFill="1" applyBorder="1" applyAlignment="1">
      <alignment horizontal="center"/>
    </xf>
    <xf numFmtId="186" fontId="0" fillId="0" borderId="44" xfId="0" applyNumberFormat="1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46" fontId="0" fillId="0" borderId="28" xfId="0" applyNumberFormat="1" applyFont="1" applyFill="1" applyBorder="1" applyAlignment="1">
      <alignment horizontal="center"/>
    </xf>
    <xf numFmtId="47" fontId="0" fillId="0" borderId="29" xfId="0" applyNumberFormat="1" applyFont="1" applyFill="1" applyBorder="1" applyAlignment="1">
      <alignment horizontal="center"/>
    </xf>
    <xf numFmtId="46" fontId="0" fillId="0" borderId="27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textRotation="90"/>
    </xf>
    <xf numFmtId="0" fontId="4" fillId="0" borderId="54" xfId="0" applyFont="1" applyFill="1" applyBorder="1" applyAlignment="1">
      <alignment horizontal="center" vertical="center" textRotation="90"/>
    </xf>
    <xf numFmtId="0" fontId="4" fillId="0" borderId="55" xfId="0" applyFont="1" applyFill="1" applyBorder="1" applyAlignment="1">
      <alignment horizontal="center" vertical="center" textRotation="45"/>
    </xf>
    <xf numFmtId="0" fontId="4" fillId="0" borderId="56" xfId="0" applyFont="1" applyFill="1" applyBorder="1" applyAlignment="1">
      <alignment horizontal="center" vertical="center" textRotation="45"/>
    </xf>
    <xf numFmtId="0" fontId="4" fillId="0" borderId="57" xfId="0" applyFont="1" applyFill="1" applyBorder="1" applyAlignment="1">
      <alignment horizontal="center" vertical="center" textRotation="45"/>
    </xf>
    <xf numFmtId="0" fontId="4" fillId="0" borderId="55" xfId="0" applyFont="1" applyFill="1" applyBorder="1" applyAlignment="1">
      <alignment horizontal="center" textRotation="45"/>
    </xf>
    <xf numFmtId="0" fontId="4" fillId="0" borderId="56" xfId="0" applyFont="1" applyFill="1" applyBorder="1" applyAlignment="1">
      <alignment horizontal="center" textRotation="45"/>
    </xf>
    <xf numFmtId="0" fontId="4" fillId="0" borderId="57" xfId="0" applyFont="1" applyFill="1" applyBorder="1" applyAlignment="1">
      <alignment horizontal="center" textRotation="45"/>
    </xf>
    <xf numFmtId="0" fontId="4" fillId="0" borderId="58" xfId="0" applyFont="1" applyFill="1" applyBorder="1" applyAlignment="1">
      <alignment horizontal="center" vertical="center" textRotation="90"/>
    </xf>
    <xf numFmtId="0" fontId="4" fillId="0" borderId="5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textRotation="90"/>
    </xf>
    <xf numFmtId="0" fontId="4" fillId="0" borderId="56" xfId="0" applyFont="1" applyFill="1" applyBorder="1" applyAlignment="1">
      <alignment horizontal="center" vertical="center" textRotation="90"/>
    </xf>
    <xf numFmtId="0" fontId="4" fillId="0" borderId="57" xfId="0" applyFont="1" applyFill="1" applyBorder="1" applyAlignment="1">
      <alignment horizontal="center" vertical="center" textRotation="90"/>
    </xf>
    <xf numFmtId="0" fontId="4" fillId="0" borderId="52" xfId="0" applyFont="1" applyFill="1" applyBorder="1" applyAlignment="1">
      <alignment horizontal="center" vertical="center" textRotation="90"/>
    </xf>
    <xf numFmtId="0" fontId="4" fillId="0" borderId="59" xfId="0" applyFont="1" applyFill="1" applyBorder="1" applyAlignment="1">
      <alignment horizontal="center" vertical="center" textRotation="90"/>
    </xf>
    <xf numFmtId="0" fontId="4" fillId="0" borderId="60" xfId="0" applyFont="1" applyFill="1" applyBorder="1" applyAlignment="1">
      <alignment horizontal="center" vertical="center" textRotation="45"/>
    </xf>
    <xf numFmtId="0" fontId="4" fillId="0" borderId="23" xfId="0" applyFont="1" applyFill="1" applyBorder="1" applyAlignment="1">
      <alignment horizontal="center" vertical="center" textRotation="90"/>
    </xf>
    <xf numFmtId="0" fontId="4" fillId="0" borderId="51" xfId="0" applyFont="1" applyFill="1" applyBorder="1" applyAlignment="1">
      <alignment horizontal="center" vertical="center" textRotation="90"/>
    </xf>
    <xf numFmtId="0" fontId="4" fillId="0" borderId="23" xfId="0" applyFont="1" applyFill="1" applyBorder="1" applyAlignment="1">
      <alignment horizontal="center" vertical="center" textRotation="45"/>
    </xf>
    <xf numFmtId="0" fontId="4" fillId="0" borderId="51" xfId="0" applyFont="1" applyFill="1" applyBorder="1" applyAlignment="1">
      <alignment horizontal="center" vertical="center" textRotation="45"/>
    </xf>
    <xf numFmtId="0" fontId="4" fillId="0" borderId="52" xfId="0" applyFont="1" applyFill="1" applyBorder="1" applyAlignment="1">
      <alignment horizontal="center" vertical="center" textRotation="45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spans="1:4" ht="12.75">
      <c r="A1" t="e">
        <f>#REF!</f>
        <v>#REF!</v>
      </c>
      <c r="B1" t="e">
        <f>#REF!</f>
        <v>#REF!</v>
      </c>
      <c r="C1" t="e">
        <f>#REF!</f>
        <v>#REF!</v>
      </c>
      <c r="D1" t="s">
        <v>3</v>
      </c>
    </row>
    <row r="2" spans="1: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s">
        <v>9</v>
      </c>
    </row>
    <row r="3" spans="1: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s">
        <v>9</v>
      </c>
    </row>
    <row r="4" spans="1: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s">
        <v>9</v>
      </c>
    </row>
    <row r="5" spans="1: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s">
        <v>9</v>
      </c>
    </row>
    <row r="6" spans="1: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s">
        <v>9</v>
      </c>
    </row>
    <row r="7" spans="1: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s">
        <v>9</v>
      </c>
    </row>
    <row r="8" spans="1: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s">
        <v>9</v>
      </c>
    </row>
    <row r="9" spans="1: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s">
        <v>9</v>
      </c>
    </row>
    <row r="10" spans="1: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s">
        <v>9</v>
      </c>
    </row>
    <row r="11" spans="1: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s">
        <v>9</v>
      </c>
    </row>
    <row r="12" spans="1: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s">
        <v>9</v>
      </c>
    </row>
    <row r="13" spans="1: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s">
        <v>9</v>
      </c>
    </row>
    <row r="14" spans="1: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s">
        <v>9</v>
      </c>
    </row>
    <row r="15" spans="1: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s">
        <v>10</v>
      </c>
    </row>
    <row r="16" spans="1: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s">
        <v>10</v>
      </c>
    </row>
    <row r="17" spans="1: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s">
        <v>10</v>
      </c>
    </row>
    <row r="18" spans="1: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s">
        <v>10</v>
      </c>
    </row>
    <row r="19" spans="1: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s">
        <v>11</v>
      </c>
    </row>
    <row r="20" spans="1: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s">
        <v>11</v>
      </c>
    </row>
    <row r="21" spans="1: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s">
        <v>11</v>
      </c>
    </row>
    <row r="22" spans="1: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s">
        <v>11</v>
      </c>
    </row>
    <row r="23" spans="1: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s">
        <v>11</v>
      </c>
    </row>
    <row r="24" spans="1: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s">
        <v>11</v>
      </c>
    </row>
    <row r="25" spans="1: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s">
        <v>11</v>
      </c>
    </row>
    <row r="26" spans="1: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s">
        <v>11</v>
      </c>
    </row>
    <row r="27" spans="1: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s">
        <v>11</v>
      </c>
    </row>
    <row r="28" spans="1: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s">
        <v>11</v>
      </c>
    </row>
    <row r="29" spans="1: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s">
        <v>11</v>
      </c>
    </row>
    <row r="30" spans="1: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s">
        <v>12</v>
      </c>
    </row>
    <row r="31" spans="1: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s">
        <v>12</v>
      </c>
    </row>
    <row r="32" spans="1: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s">
        <v>12</v>
      </c>
    </row>
    <row r="33" spans="1: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s">
        <v>12</v>
      </c>
    </row>
    <row r="34" spans="1: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s">
        <v>12</v>
      </c>
    </row>
    <row r="35" spans="1: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s">
        <v>12</v>
      </c>
    </row>
    <row r="36" spans="1: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s">
        <v>12</v>
      </c>
    </row>
    <row r="37" spans="1: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s">
        <v>12</v>
      </c>
    </row>
    <row r="38" spans="1: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s">
        <v>12</v>
      </c>
    </row>
    <row r="39" spans="1: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s">
        <v>12</v>
      </c>
    </row>
    <row r="40" spans="1:7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s">
        <v>12</v>
      </c>
    </row>
    <row r="41" spans="1:7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s">
        <v>13</v>
      </c>
    </row>
    <row r="42" spans="1:7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s">
        <v>13</v>
      </c>
    </row>
    <row r="43" spans="1:7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s">
        <v>13</v>
      </c>
    </row>
    <row r="44" spans="1:7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s">
        <v>13</v>
      </c>
    </row>
    <row r="45" spans="1:7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s">
        <v>13</v>
      </c>
    </row>
    <row r="46" spans="1:7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s">
        <v>14</v>
      </c>
    </row>
    <row r="47" spans="1:7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s">
        <v>9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2"/>
  <sheetViews>
    <sheetView zoomScale="75" zoomScaleNormal="75" workbookViewId="0" topLeftCell="AA1">
      <selection activeCell="AC3" sqref="AC3"/>
    </sheetView>
  </sheetViews>
  <sheetFormatPr defaultColWidth="9.140625" defaultRowHeight="12.75"/>
  <cols>
    <col min="1" max="1" width="3.28125" style="3" customWidth="1"/>
    <col min="2" max="2" width="5.8515625" style="3" hidden="1" customWidth="1"/>
    <col min="3" max="3" width="20.8515625" style="3" customWidth="1"/>
    <col min="4" max="4" width="15.8515625" style="3" customWidth="1"/>
    <col min="5" max="6" width="6.421875" style="3" bestFit="1" customWidth="1"/>
    <col min="7" max="8" width="8.140625" style="3" bestFit="1" customWidth="1"/>
    <col min="9" max="9" width="8.57421875" style="3" customWidth="1"/>
    <col min="10" max="10" width="6.57421875" style="3" customWidth="1"/>
    <col min="11" max="11" width="6.8515625" style="3" hidden="1" customWidth="1"/>
    <col min="12" max="12" width="6.421875" style="3" bestFit="1" customWidth="1"/>
    <col min="13" max="13" width="5.57421875" style="3" customWidth="1"/>
    <col min="14" max="14" width="6.421875" style="3" bestFit="1" customWidth="1"/>
    <col min="15" max="15" width="9.421875" style="3" customWidth="1"/>
    <col min="16" max="16" width="6.421875" style="3" bestFit="1" customWidth="1"/>
    <col min="17" max="17" width="5.57421875" style="3" customWidth="1"/>
    <col min="18" max="18" width="6.421875" style="3" bestFit="1" customWidth="1"/>
    <col min="19" max="19" width="6.28125" style="3" customWidth="1"/>
    <col min="20" max="20" width="4.140625" style="3" customWidth="1"/>
    <col min="21" max="21" width="8.7109375" style="3" customWidth="1"/>
    <col min="22" max="22" width="8.140625" style="3" bestFit="1" customWidth="1"/>
    <col min="23" max="23" width="6.8515625" style="3" customWidth="1"/>
    <col min="24" max="24" width="5.57421875" style="3" customWidth="1"/>
    <col min="25" max="25" width="6.421875" style="2" customWidth="1"/>
    <col min="26" max="26" width="7.421875" style="2" customWidth="1"/>
    <col min="27" max="28" width="7.7109375" style="3" customWidth="1"/>
    <col min="36" max="36" width="7.7109375" style="3" customWidth="1"/>
    <col min="37" max="16384" width="9.140625" style="3" customWidth="1"/>
  </cols>
  <sheetData>
    <row r="1" spans="1:36" s="4" customFormat="1" ht="128.25" customHeight="1" thickBot="1">
      <c r="A1" s="181" t="s">
        <v>20</v>
      </c>
      <c r="B1" s="181" t="s">
        <v>21</v>
      </c>
      <c r="C1" s="192" t="s">
        <v>0</v>
      </c>
      <c r="D1" s="190" t="s">
        <v>44</v>
      </c>
      <c r="E1" s="193" t="s">
        <v>6</v>
      </c>
      <c r="F1" s="194"/>
      <c r="G1" s="194"/>
      <c r="H1" s="194"/>
      <c r="I1" s="194"/>
      <c r="J1" s="195"/>
      <c r="K1" s="183" t="s">
        <v>22</v>
      </c>
      <c r="L1" s="184"/>
      <c r="M1" s="184"/>
      <c r="N1" s="185"/>
      <c r="O1" s="183" t="s">
        <v>7</v>
      </c>
      <c r="P1" s="184"/>
      <c r="Q1" s="184"/>
      <c r="R1" s="185"/>
      <c r="S1" s="186" t="s">
        <v>28</v>
      </c>
      <c r="T1" s="187"/>
      <c r="U1" s="188"/>
      <c r="V1" s="183" t="s">
        <v>26</v>
      </c>
      <c r="W1" s="184"/>
      <c r="X1" s="184"/>
      <c r="Y1" s="185"/>
      <c r="Z1" s="181" t="s">
        <v>1</v>
      </c>
      <c r="AA1" s="181" t="s">
        <v>4</v>
      </c>
      <c r="AB1" s="181" t="s">
        <v>2</v>
      </c>
      <c r="AJ1" s="2"/>
    </row>
    <row r="2" spans="1:36" s="6" customFormat="1" ht="63.75" thickBot="1">
      <c r="A2" s="189"/>
      <c r="B2" s="189"/>
      <c r="C2" s="191"/>
      <c r="D2" s="191"/>
      <c r="E2" s="8" t="s">
        <v>15</v>
      </c>
      <c r="F2" s="9" t="s">
        <v>16</v>
      </c>
      <c r="G2" s="9" t="s">
        <v>17</v>
      </c>
      <c r="H2" s="8" t="s">
        <v>25</v>
      </c>
      <c r="I2" s="9" t="s">
        <v>18</v>
      </c>
      <c r="J2" s="10" t="s">
        <v>19</v>
      </c>
      <c r="K2" s="8" t="s">
        <v>25</v>
      </c>
      <c r="L2" s="9" t="s">
        <v>23</v>
      </c>
      <c r="M2" s="9" t="s">
        <v>24</v>
      </c>
      <c r="N2" s="11" t="s">
        <v>5</v>
      </c>
      <c r="O2" s="8" t="s">
        <v>25</v>
      </c>
      <c r="P2" s="9" t="s">
        <v>23</v>
      </c>
      <c r="Q2" s="9" t="s">
        <v>24</v>
      </c>
      <c r="R2" s="11" t="s">
        <v>5</v>
      </c>
      <c r="S2" s="8" t="s">
        <v>25</v>
      </c>
      <c r="T2" s="9" t="s">
        <v>24</v>
      </c>
      <c r="U2" s="10" t="s">
        <v>5</v>
      </c>
      <c r="V2" s="8" t="s">
        <v>25</v>
      </c>
      <c r="W2" s="9" t="s">
        <v>23</v>
      </c>
      <c r="X2" s="9" t="s">
        <v>24</v>
      </c>
      <c r="Y2" s="10" t="s">
        <v>5</v>
      </c>
      <c r="Z2" s="182"/>
      <c r="AA2" s="182"/>
      <c r="AB2" s="182"/>
      <c r="AJ2" s="5"/>
    </row>
    <row r="3" spans="1:35" s="134" customFormat="1" ht="15" customHeight="1">
      <c r="A3" s="21">
        <v>1</v>
      </c>
      <c r="B3" s="22"/>
      <c r="C3" s="131" t="s">
        <v>62</v>
      </c>
      <c r="D3" s="132" t="s">
        <v>45</v>
      </c>
      <c r="E3" s="40">
        <v>0.6625</v>
      </c>
      <c r="F3" s="41">
        <v>0.675</v>
      </c>
      <c r="G3" s="71">
        <f aca="true" t="shared" si="0" ref="G3:G21">F3-E3</f>
        <v>0.012500000000000067</v>
      </c>
      <c r="H3" s="72">
        <f aca="true" t="shared" si="1" ref="H3:H21">S3+O3+V3</f>
        <v>0</v>
      </c>
      <c r="I3" s="43">
        <f aca="true" t="shared" si="2" ref="I3:I21">G3-H3</f>
        <v>0.012500000000000067</v>
      </c>
      <c r="J3" s="47">
        <f aca="true" t="shared" si="3" ref="J3:J21">I3*2*3600/2.5</f>
        <v>36.00000000000019</v>
      </c>
      <c r="K3" s="179"/>
      <c r="L3" s="73">
        <v>16</v>
      </c>
      <c r="M3" s="47"/>
      <c r="N3" s="48">
        <f aca="true" t="shared" si="4" ref="N3:N21">L3+M3</f>
        <v>16</v>
      </c>
      <c r="O3" s="49"/>
      <c r="P3" s="46">
        <v>6.37</v>
      </c>
      <c r="Q3" s="47"/>
      <c r="R3" s="48">
        <f aca="true" t="shared" si="5" ref="R3:R21">P3+Q3</f>
        <v>6.37</v>
      </c>
      <c r="S3" s="49"/>
      <c r="T3" s="47">
        <v>0</v>
      </c>
      <c r="U3" s="51">
        <f aca="true" t="shared" si="6" ref="U3:U21">T3</f>
        <v>0</v>
      </c>
      <c r="V3" s="90"/>
      <c r="W3" s="46">
        <v>43.96</v>
      </c>
      <c r="X3" s="47"/>
      <c r="Y3" s="50">
        <f aca="true" t="shared" si="7" ref="Y3:Y21">W3+X3</f>
        <v>43.96</v>
      </c>
      <c r="Z3" s="75">
        <v>500</v>
      </c>
      <c r="AA3" s="76">
        <f aca="true" t="shared" si="8" ref="AA3:AA21">J3+N3+U3+R3+Y3</f>
        <v>102.33000000000018</v>
      </c>
      <c r="AB3" s="53">
        <f aca="true" t="shared" si="9" ref="AB3:AB21">Z3-AA3</f>
        <v>397.66999999999985</v>
      </c>
      <c r="AC3" s="133"/>
      <c r="AD3" s="133"/>
      <c r="AE3" s="133"/>
      <c r="AF3" s="133"/>
      <c r="AG3" s="133"/>
      <c r="AH3" s="133"/>
      <c r="AI3" s="133"/>
    </row>
    <row r="4" spans="1:36" s="134" customFormat="1" ht="15" customHeight="1">
      <c r="A4" s="27">
        <v>2</v>
      </c>
      <c r="B4" s="28"/>
      <c r="C4" s="135" t="s">
        <v>63</v>
      </c>
      <c r="D4" s="136" t="s">
        <v>64</v>
      </c>
      <c r="E4" s="56">
        <v>0.6680555555555556</v>
      </c>
      <c r="F4" s="30">
        <v>0.6819444444444445</v>
      </c>
      <c r="G4" s="78">
        <f t="shared" si="0"/>
        <v>0.01388888888888884</v>
      </c>
      <c r="H4" s="79">
        <f t="shared" si="1"/>
        <v>0</v>
      </c>
      <c r="I4" s="58">
        <f t="shared" si="2"/>
        <v>0.01388888888888884</v>
      </c>
      <c r="J4" s="62">
        <f t="shared" si="3"/>
        <v>39.99999999999986</v>
      </c>
      <c r="K4" s="80"/>
      <c r="L4" s="81">
        <v>16.3</v>
      </c>
      <c r="M4" s="62"/>
      <c r="N4" s="63">
        <f t="shared" si="4"/>
        <v>16.3</v>
      </c>
      <c r="O4" s="64"/>
      <c r="P4" s="61">
        <v>9.15</v>
      </c>
      <c r="Q4" s="62"/>
      <c r="R4" s="63">
        <f t="shared" si="5"/>
        <v>9.15</v>
      </c>
      <c r="S4" s="64"/>
      <c r="T4" s="62">
        <v>0</v>
      </c>
      <c r="U4" s="66">
        <f t="shared" si="6"/>
        <v>0</v>
      </c>
      <c r="V4" s="90"/>
      <c r="W4" s="61">
        <v>42.13</v>
      </c>
      <c r="X4" s="62"/>
      <c r="Y4" s="65">
        <f t="shared" si="7"/>
        <v>42.13</v>
      </c>
      <c r="Z4" s="82">
        <v>500</v>
      </c>
      <c r="AA4" s="83">
        <f t="shared" si="8"/>
        <v>107.57999999999987</v>
      </c>
      <c r="AB4" s="68">
        <f t="shared" si="9"/>
        <v>392.42000000000013</v>
      </c>
      <c r="AC4" s="133"/>
      <c r="AD4" s="133"/>
      <c r="AE4" s="133"/>
      <c r="AF4" s="133"/>
      <c r="AG4" s="133"/>
      <c r="AH4" s="133"/>
      <c r="AI4" s="133"/>
      <c r="AJ4" s="137"/>
    </row>
    <row r="5" spans="1:34" s="134" customFormat="1" ht="15" customHeight="1">
      <c r="A5" s="27">
        <v>3</v>
      </c>
      <c r="B5" s="28"/>
      <c r="C5" s="135" t="s">
        <v>68</v>
      </c>
      <c r="D5" s="136" t="s">
        <v>40</v>
      </c>
      <c r="E5" s="56">
        <v>0.6902777777777778</v>
      </c>
      <c r="F5" s="30">
        <v>0.7048611111111112</v>
      </c>
      <c r="G5" s="78">
        <f t="shared" si="0"/>
        <v>0.014583333333333393</v>
      </c>
      <c r="H5" s="79">
        <f t="shared" si="1"/>
        <v>0.00034722222222222224</v>
      </c>
      <c r="I5" s="58">
        <f t="shared" si="2"/>
        <v>0.01423611111111117</v>
      </c>
      <c r="J5" s="62">
        <f t="shared" si="3"/>
        <v>41.00000000000017</v>
      </c>
      <c r="K5" s="80"/>
      <c r="L5" s="81">
        <v>13.62</v>
      </c>
      <c r="M5" s="62"/>
      <c r="N5" s="63">
        <f t="shared" si="4"/>
        <v>13.62</v>
      </c>
      <c r="O5" s="90">
        <v>0.00034722222222222224</v>
      </c>
      <c r="P5" s="61">
        <v>5.43</v>
      </c>
      <c r="Q5" s="62">
        <v>10</v>
      </c>
      <c r="R5" s="63">
        <f t="shared" si="5"/>
        <v>15.43</v>
      </c>
      <c r="S5" s="64"/>
      <c r="T5" s="62">
        <v>0</v>
      </c>
      <c r="U5" s="66">
        <f t="shared" si="6"/>
        <v>0</v>
      </c>
      <c r="V5" s="90"/>
      <c r="W5" s="61">
        <v>47.15</v>
      </c>
      <c r="X5" s="62"/>
      <c r="Y5" s="65">
        <f t="shared" si="7"/>
        <v>47.15</v>
      </c>
      <c r="Z5" s="82">
        <v>500</v>
      </c>
      <c r="AA5" s="83">
        <f t="shared" si="8"/>
        <v>117.20000000000016</v>
      </c>
      <c r="AB5" s="68">
        <f t="shared" si="9"/>
        <v>382.79999999999984</v>
      </c>
      <c r="AC5" s="133"/>
      <c r="AD5" s="133"/>
      <c r="AE5" s="133"/>
      <c r="AF5" s="133"/>
      <c r="AG5" s="133"/>
      <c r="AH5" s="133"/>
    </row>
    <row r="6" spans="1:34" s="134" customFormat="1" ht="15" customHeight="1">
      <c r="A6" s="27">
        <v>4</v>
      </c>
      <c r="B6" s="28"/>
      <c r="C6" s="135" t="s">
        <v>45</v>
      </c>
      <c r="D6" s="136" t="s">
        <v>45</v>
      </c>
      <c r="E6" s="56">
        <v>0.6930555555555555</v>
      </c>
      <c r="F6" s="30">
        <v>0.7083333333333334</v>
      </c>
      <c r="G6" s="78">
        <f t="shared" si="0"/>
        <v>0.015277777777777835</v>
      </c>
      <c r="H6" s="79">
        <f t="shared" si="1"/>
        <v>0</v>
      </c>
      <c r="I6" s="58">
        <f t="shared" si="2"/>
        <v>0.015277777777777835</v>
      </c>
      <c r="J6" s="62">
        <f t="shared" si="3"/>
        <v>44.00000000000016</v>
      </c>
      <c r="K6" s="80"/>
      <c r="L6" s="81">
        <v>15.7</v>
      </c>
      <c r="M6" s="62"/>
      <c r="N6" s="63">
        <f t="shared" si="4"/>
        <v>15.7</v>
      </c>
      <c r="O6" s="90"/>
      <c r="P6" s="61">
        <v>6.2</v>
      </c>
      <c r="Q6" s="62">
        <v>10</v>
      </c>
      <c r="R6" s="63">
        <f t="shared" si="5"/>
        <v>16.2</v>
      </c>
      <c r="S6" s="64"/>
      <c r="T6" s="62">
        <v>0</v>
      </c>
      <c r="U6" s="66">
        <f t="shared" si="6"/>
        <v>0</v>
      </c>
      <c r="V6" s="90"/>
      <c r="W6" s="61">
        <v>41.64</v>
      </c>
      <c r="X6" s="62"/>
      <c r="Y6" s="65">
        <f t="shared" si="7"/>
        <v>41.64</v>
      </c>
      <c r="Z6" s="82">
        <v>500</v>
      </c>
      <c r="AA6" s="83">
        <f t="shared" si="8"/>
        <v>117.54000000000016</v>
      </c>
      <c r="AB6" s="68">
        <f t="shared" si="9"/>
        <v>382.4599999999998</v>
      </c>
      <c r="AC6" s="133"/>
      <c r="AD6" s="133"/>
      <c r="AE6" s="133"/>
      <c r="AF6" s="133"/>
      <c r="AG6" s="133"/>
      <c r="AH6" s="133"/>
    </row>
    <row r="7" spans="1:34" s="134" customFormat="1" ht="15" customHeight="1">
      <c r="A7" s="27">
        <v>5</v>
      </c>
      <c r="B7" s="28"/>
      <c r="C7" s="135" t="s">
        <v>37</v>
      </c>
      <c r="D7" s="136" t="s">
        <v>47</v>
      </c>
      <c r="E7" s="56">
        <v>0.5944444444444444</v>
      </c>
      <c r="F7" s="30">
        <v>0.6097222222222222</v>
      </c>
      <c r="G7" s="78">
        <f t="shared" si="0"/>
        <v>0.015277777777777724</v>
      </c>
      <c r="H7" s="79">
        <f t="shared" si="1"/>
        <v>0</v>
      </c>
      <c r="I7" s="58">
        <f t="shared" si="2"/>
        <v>0.015277777777777724</v>
      </c>
      <c r="J7" s="62">
        <f t="shared" si="3"/>
        <v>43.999999999999844</v>
      </c>
      <c r="K7" s="178"/>
      <c r="L7" s="81">
        <v>16.97</v>
      </c>
      <c r="M7" s="62"/>
      <c r="N7" s="63">
        <f t="shared" si="4"/>
        <v>16.97</v>
      </c>
      <c r="O7" s="70"/>
      <c r="P7" s="61">
        <v>9.43</v>
      </c>
      <c r="Q7" s="62"/>
      <c r="R7" s="63">
        <f t="shared" si="5"/>
        <v>9.43</v>
      </c>
      <c r="S7" s="70"/>
      <c r="T7" s="62">
        <v>2</v>
      </c>
      <c r="U7" s="66">
        <f t="shared" si="6"/>
        <v>2</v>
      </c>
      <c r="V7" s="90"/>
      <c r="W7" s="61">
        <v>47.8</v>
      </c>
      <c r="X7" s="62"/>
      <c r="Y7" s="65">
        <f t="shared" si="7"/>
        <v>47.8</v>
      </c>
      <c r="Z7" s="82">
        <v>500</v>
      </c>
      <c r="AA7" s="83">
        <f t="shared" si="8"/>
        <v>120.19999999999983</v>
      </c>
      <c r="AB7" s="68">
        <f t="shared" si="9"/>
        <v>379.8000000000002</v>
      </c>
      <c r="AC7" s="133"/>
      <c r="AD7" s="133"/>
      <c r="AE7" s="133"/>
      <c r="AF7" s="133"/>
      <c r="AG7" s="133"/>
      <c r="AH7" s="133"/>
    </row>
    <row r="8" spans="1:34" s="134" customFormat="1" ht="15" customHeight="1">
      <c r="A8" s="27">
        <v>6</v>
      </c>
      <c r="B8" s="28"/>
      <c r="C8" s="135" t="s">
        <v>65</v>
      </c>
      <c r="D8" s="136" t="s">
        <v>49</v>
      </c>
      <c r="E8" s="56">
        <v>0.6736111111111112</v>
      </c>
      <c r="F8" s="30">
        <v>0.6875</v>
      </c>
      <c r="G8" s="78">
        <f t="shared" si="0"/>
        <v>0.01388888888888884</v>
      </c>
      <c r="H8" s="79">
        <f t="shared" si="1"/>
        <v>0</v>
      </c>
      <c r="I8" s="58">
        <f t="shared" si="2"/>
        <v>0.01388888888888884</v>
      </c>
      <c r="J8" s="62">
        <f t="shared" si="3"/>
        <v>39.99999999999986</v>
      </c>
      <c r="K8" s="80"/>
      <c r="L8" s="81">
        <v>17.14</v>
      </c>
      <c r="M8" s="62"/>
      <c r="N8" s="63">
        <f t="shared" si="4"/>
        <v>17.14</v>
      </c>
      <c r="O8" s="64"/>
      <c r="P8" s="61">
        <v>9.01</v>
      </c>
      <c r="Q8" s="62"/>
      <c r="R8" s="63">
        <f t="shared" si="5"/>
        <v>9.01</v>
      </c>
      <c r="S8" s="64"/>
      <c r="T8" s="62">
        <v>0</v>
      </c>
      <c r="U8" s="66">
        <f t="shared" si="6"/>
        <v>0</v>
      </c>
      <c r="V8" s="90"/>
      <c r="W8" s="61">
        <v>54.81</v>
      </c>
      <c r="X8" s="62"/>
      <c r="Y8" s="65">
        <f t="shared" si="7"/>
        <v>54.81</v>
      </c>
      <c r="Z8" s="82">
        <v>500</v>
      </c>
      <c r="AA8" s="83">
        <f t="shared" si="8"/>
        <v>120.95999999999987</v>
      </c>
      <c r="AB8" s="68">
        <f t="shared" si="9"/>
        <v>379.04000000000013</v>
      </c>
      <c r="AC8" s="133"/>
      <c r="AD8" s="133"/>
      <c r="AE8" s="133"/>
      <c r="AF8" s="133"/>
      <c r="AG8" s="133"/>
      <c r="AH8" s="133"/>
    </row>
    <row r="9" spans="1:34" s="134" customFormat="1" ht="15" customHeight="1">
      <c r="A9" s="27">
        <v>7</v>
      </c>
      <c r="B9" s="28"/>
      <c r="C9" s="135" t="s">
        <v>59</v>
      </c>
      <c r="D9" s="136" t="s">
        <v>48</v>
      </c>
      <c r="E9" s="56">
        <v>0.6402777777777778</v>
      </c>
      <c r="F9" s="30">
        <v>0.65625</v>
      </c>
      <c r="G9" s="78">
        <f t="shared" si="0"/>
        <v>0.015972222222222165</v>
      </c>
      <c r="H9" s="79">
        <f t="shared" si="1"/>
        <v>0</v>
      </c>
      <c r="I9" s="58">
        <f t="shared" si="2"/>
        <v>0.015972222222222165</v>
      </c>
      <c r="J9" s="62">
        <f t="shared" si="3"/>
        <v>45.99999999999984</v>
      </c>
      <c r="K9" s="80"/>
      <c r="L9" s="81">
        <v>14.42</v>
      </c>
      <c r="M9" s="62"/>
      <c r="N9" s="63">
        <f t="shared" si="4"/>
        <v>14.42</v>
      </c>
      <c r="O9" s="64"/>
      <c r="P9" s="61">
        <v>6.38</v>
      </c>
      <c r="Q9" s="62">
        <v>10</v>
      </c>
      <c r="R9" s="63">
        <f t="shared" si="5"/>
        <v>16.38</v>
      </c>
      <c r="S9" s="64"/>
      <c r="T9" s="62">
        <v>0</v>
      </c>
      <c r="U9" s="66">
        <f t="shared" si="6"/>
        <v>0</v>
      </c>
      <c r="V9" s="90"/>
      <c r="W9" s="61">
        <v>44.53</v>
      </c>
      <c r="X9" s="62"/>
      <c r="Y9" s="65">
        <f t="shared" si="7"/>
        <v>44.53</v>
      </c>
      <c r="Z9" s="82">
        <v>500</v>
      </c>
      <c r="AA9" s="83">
        <f t="shared" si="8"/>
        <v>121.32999999999984</v>
      </c>
      <c r="AB9" s="68">
        <f t="shared" si="9"/>
        <v>378.6700000000002</v>
      </c>
      <c r="AC9" s="133"/>
      <c r="AD9" s="133"/>
      <c r="AE9" s="133"/>
      <c r="AF9" s="133"/>
      <c r="AG9" s="133"/>
      <c r="AH9" s="133"/>
    </row>
    <row r="10" spans="1:34" s="134" customFormat="1" ht="15" customHeight="1">
      <c r="A10" s="27">
        <v>8</v>
      </c>
      <c r="B10" s="28"/>
      <c r="C10" s="135" t="s">
        <v>39</v>
      </c>
      <c r="D10" s="136" t="s">
        <v>40</v>
      </c>
      <c r="E10" s="56">
        <v>0.6291666666666667</v>
      </c>
      <c r="F10" s="30">
        <v>0.6472222222222223</v>
      </c>
      <c r="G10" s="78">
        <f t="shared" si="0"/>
        <v>0.018055555555555602</v>
      </c>
      <c r="H10" s="79">
        <f t="shared" si="1"/>
        <v>0</v>
      </c>
      <c r="I10" s="58">
        <f t="shared" si="2"/>
        <v>0.018055555555555602</v>
      </c>
      <c r="J10" s="62">
        <f t="shared" si="3"/>
        <v>52.000000000000135</v>
      </c>
      <c r="K10" s="80"/>
      <c r="L10" s="81">
        <v>17.16</v>
      </c>
      <c r="M10" s="62"/>
      <c r="N10" s="63">
        <f t="shared" si="4"/>
        <v>17.16</v>
      </c>
      <c r="O10" s="64"/>
      <c r="P10" s="61">
        <v>7.55</v>
      </c>
      <c r="Q10" s="62"/>
      <c r="R10" s="63">
        <f t="shared" si="5"/>
        <v>7.55</v>
      </c>
      <c r="S10" s="64"/>
      <c r="T10" s="62">
        <v>0</v>
      </c>
      <c r="U10" s="66">
        <f t="shared" si="6"/>
        <v>0</v>
      </c>
      <c r="V10" s="90"/>
      <c r="W10" s="61">
        <v>46.65</v>
      </c>
      <c r="X10" s="62"/>
      <c r="Y10" s="65">
        <f t="shared" si="7"/>
        <v>46.65</v>
      </c>
      <c r="Z10" s="82">
        <v>500</v>
      </c>
      <c r="AA10" s="83">
        <f t="shared" si="8"/>
        <v>123.36000000000013</v>
      </c>
      <c r="AB10" s="68">
        <f t="shared" si="9"/>
        <v>376.6399999999999</v>
      </c>
      <c r="AC10" s="133"/>
      <c r="AD10" s="133"/>
      <c r="AE10" s="133"/>
      <c r="AF10" s="133"/>
      <c r="AG10" s="133"/>
      <c r="AH10" s="133"/>
    </row>
    <row r="11" spans="1:34" s="134" customFormat="1" ht="15" customHeight="1">
      <c r="A11" s="27">
        <v>9</v>
      </c>
      <c r="B11" s="28"/>
      <c r="C11" s="135" t="s">
        <v>36</v>
      </c>
      <c r="D11" s="136" t="s">
        <v>47</v>
      </c>
      <c r="E11" s="56">
        <v>0.6347222222222222</v>
      </c>
      <c r="F11" s="30">
        <v>0.6513888888888889</v>
      </c>
      <c r="G11" s="78">
        <f t="shared" si="0"/>
        <v>0.01666666666666672</v>
      </c>
      <c r="H11" s="79">
        <f t="shared" si="1"/>
        <v>0</v>
      </c>
      <c r="I11" s="58">
        <f t="shared" si="2"/>
        <v>0.01666666666666672</v>
      </c>
      <c r="J11" s="62">
        <f t="shared" si="3"/>
        <v>48.00000000000015</v>
      </c>
      <c r="K11" s="80"/>
      <c r="L11" s="81">
        <v>16.76</v>
      </c>
      <c r="M11" s="62"/>
      <c r="N11" s="63">
        <f t="shared" si="4"/>
        <v>16.76</v>
      </c>
      <c r="O11" s="64"/>
      <c r="P11" s="61">
        <v>6.89</v>
      </c>
      <c r="Q11" s="62"/>
      <c r="R11" s="63">
        <f t="shared" si="5"/>
        <v>6.89</v>
      </c>
      <c r="S11" s="64"/>
      <c r="T11" s="62">
        <v>2</v>
      </c>
      <c r="U11" s="66">
        <f t="shared" si="6"/>
        <v>2</v>
      </c>
      <c r="V11" s="90"/>
      <c r="W11" s="61">
        <v>49.97</v>
      </c>
      <c r="X11" s="62"/>
      <c r="Y11" s="65">
        <f t="shared" si="7"/>
        <v>49.97</v>
      </c>
      <c r="Z11" s="82">
        <v>500</v>
      </c>
      <c r="AA11" s="83">
        <f t="shared" si="8"/>
        <v>123.62000000000015</v>
      </c>
      <c r="AB11" s="68">
        <f t="shared" si="9"/>
        <v>376.3799999999999</v>
      </c>
      <c r="AC11" s="133"/>
      <c r="AD11" s="133"/>
      <c r="AE11" s="133"/>
      <c r="AF11" s="133"/>
      <c r="AG11" s="133"/>
      <c r="AH11" s="133"/>
    </row>
    <row r="12" spans="1:34" s="134" customFormat="1" ht="15" customHeight="1">
      <c r="A12" s="27">
        <v>10</v>
      </c>
      <c r="B12" s="28"/>
      <c r="C12" s="135" t="s">
        <v>58</v>
      </c>
      <c r="D12" s="136" t="s">
        <v>46</v>
      </c>
      <c r="E12" s="56">
        <v>0.6236111111111111</v>
      </c>
      <c r="F12" s="30">
        <v>0.6381944444444444</v>
      </c>
      <c r="G12" s="78">
        <f t="shared" si="0"/>
        <v>0.014583333333333282</v>
      </c>
      <c r="H12" s="79">
        <f t="shared" si="1"/>
        <v>0</v>
      </c>
      <c r="I12" s="58">
        <f t="shared" si="2"/>
        <v>0.014583333333333282</v>
      </c>
      <c r="J12" s="62">
        <f t="shared" si="3"/>
        <v>41.99999999999985</v>
      </c>
      <c r="K12" s="80"/>
      <c r="L12" s="81">
        <v>18.76</v>
      </c>
      <c r="M12" s="62"/>
      <c r="N12" s="63">
        <f t="shared" si="4"/>
        <v>18.76</v>
      </c>
      <c r="O12" s="64"/>
      <c r="P12" s="61">
        <v>8.3</v>
      </c>
      <c r="Q12" s="62"/>
      <c r="R12" s="63">
        <f t="shared" si="5"/>
        <v>8.3</v>
      </c>
      <c r="S12" s="64"/>
      <c r="T12" s="62">
        <v>0</v>
      </c>
      <c r="U12" s="66">
        <f t="shared" si="6"/>
        <v>0</v>
      </c>
      <c r="V12" s="90"/>
      <c r="W12" s="61">
        <v>51.37</v>
      </c>
      <c r="X12" s="62">
        <v>5</v>
      </c>
      <c r="Y12" s="65">
        <f t="shared" si="7"/>
        <v>56.37</v>
      </c>
      <c r="Z12" s="82">
        <v>500</v>
      </c>
      <c r="AA12" s="83">
        <f t="shared" si="8"/>
        <v>125.42999999999984</v>
      </c>
      <c r="AB12" s="68">
        <f t="shared" si="9"/>
        <v>374.57000000000016</v>
      </c>
      <c r="AC12" s="133"/>
      <c r="AD12" s="133"/>
      <c r="AE12" s="133"/>
      <c r="AF12" s="133"/>
      <c r="AG12" s="133"/>
      <c r="AH12" s="133"/>
    </row>
    <row r="13" spans="1:34" s="134" customFormat="1" ht="15" customHeight="1">
      <c r="A13" s="27">
        <v>11</v>
      </c>
      <c r="B13" s="28"/>
      <c r="C13" s="135" t="s">
        <v>53</v>
      </c>
      <c r="D13" s="136" t="s">
        <v>47</v>
      </c>
      <c r="E13" s="56">
        <v>0.6569444444444444</v>
      </c>
      <c r="F13" s="30">
        <v>0.6736111111111112</v>
      </c>
      <c r="G13" s="78">
        <f t="shared" si="0"/>
        <v>0.01666666666666672</v>
      </c>
      <c r="H13" s="79">
        <f t="shared" si="1"/>
        <v>0</v>
      </c>
      <c r="I13" s="58">
        <f t="shared" si="2"/>
        <v>0.01666666666666672</v>
      </c>
      <c r="J13" s="62">
        <f t="shared" si="3"/>
        <v>48.00000000000015</v>
      </c>
      <c r="K13" s="80"/>
      <c r="L13" s="81">
        <v>16.36</v>
      </c>
      <c r="M13" s="62"/>
      <c r="N13" s="63">
        <f t="shared" si="4"/>
        <v>16.36</v>
      </c>
      <c r="O13" s="64"/>
      <c r="P13" s="61">
        <v>5.39</v>
      </c>
      <c r="Q13" s="62">
        <v>10</v>
      </c>
      <c r="R13" s="63">
        <f t="shared" si="5"/>
        <v>15.39</v>
      </c>
      <c r="S13" s="64"/>
      <c r="T13" s="62">
        <v>0</v>
      </c>
      <c r="U13" s="66">
        <f t="shared" si="6"/>
        <v>0</v>
      </c>
      <c r="V13" s="90"/>
      <c r="W13" s="61">
        <v>49.64</v>
      </c>
      <c r="X13" s="62"/>
      <c r="Y13" s="65">
        <f t="shared" si="7"/>
        <v>49.64</v>
      </c>
      <c r="Z13" s="82">
        <v>500</v>
      </c>
      <c r="AA13" s="83">
        <f t="shared" si="8"/>
        <v>129.39000000000016</v>
      </c>
      <c r="AB13" s="68">
        <f t="shared" si="9"/>
        <v>370.60999999999984</v>
      </c>
      <c r="AC13" s="133"/>
      <c r="AD13" s="133"/>
      <c r="AE13" s="133"/>
      <c r="AF13" s="133"/>
      <c r="AG13" s="133"/>
      <c r="AH13" s="133"/>
    </row>
    <row r="14" spans="1:34" s="134" customFormat="1" ht="15" customHeight="1">
      <c r="A14" s="27">
        <v>12</v>
      </c>
      <c r="B14" s="28"/>
      <c r="C14" s="135" t="s">
        <v>66</v>
      </c>
      <c r="D14" s="138" t="s">
        <v>64</v>
      </c>
      <c r="E14" s="56">
        <v>0.6777777777777777</v>
      </c>
      <c r="F14" s="30">
        <v>0.69375</v>
      </c>
      <c r="G14" s="78">
        <f t="shared" si="0"/>
        <v>0.015972222222222276</v>
      </c>
      <c r="H14" s="79">
        <f t="shared" si="1"/>
        <v>0.00034722222222222224</v>
      </c>
      <c r="I14" s="58">
        <f t="shared" si="2"/>
        <v>0.015625000000000056</v>
      </c>
      <c r="J14" s="62">
        <f t="shared" si="3"/>
        <v>45.000000000000156</v>
      </c>
      <c r="K14" s="80"/>
      <c r="L14" s="81">
        <v>16.3</v>
      </c>
      <c r="M14" s="62"/>
      <c r="N14" s="63">
        <f t="shared" si="4"/>
        <v>16.3</v>
      </c>
      <c r="O14" s="64"/>
      <c r="P14" s="61">
        <v>13.72</v>
      </c>
      <c r="Q14" s="62"/>
      <c r="R14" s="63">
        <f t="shared" si="5"/>
        <v>13.72</v>
      </c>
      <c r="S14" s="64"/>
      <c r="T14" s="62">
        <v>0</v>
      </c>
      <c r="U14" s="66">
        <f t="shared" si="6"/>
        <v>0</v>
      </c>
      <c r="V14" s="90">
        <v>0.00034722222222222224</v>
      </c>
      <c r="W14" s="61">
        <v>57.34</v>
      </c>
      <c r="X14" s="62"/>
      <c r="Y14" s="65">
        <f t="shared" si="7"/>
        <v>57.34</v>
      </c>
      <c r="Z14" s="82">
        <v>500</v>
      </c>
      <c r="AA14" s="83">
        <f t="shared" si="8"/>
        <v>132.36000000000016</v>
      </c>
      <c r="AB14" s="68">
        <f t="shared" si="9"/>
        <v>367.6399999999999</v>
      </c>
      <c r="AC14" s="133"/>
      <c r="AD14" s="133"/>
      <c r="AE14" s="133"/>
      <c r="AF14" s="133"/>
      <c r="AG14" s="133"/>
      <c r="AH14" s="133"/>
    </row>
    <row r="15" spans="1:34" s="134" customFormat="1" ht="15" customHeight="1">
      <c r="A15" s="27">
        <v>13</v>
      </c>
      <c r="B15" s="28"/>
      <c r="C15" s="135" t="s">
        <v>60</v>
      </c>
      <c r="D15" s="136" t="s">
        <v>40</v>
      </c>
      <c r="E15" s="56">
        <v>0.6458333333333334</v>
      </c>
      <c r="F15" s="30">
        <v>0.6645833333333333</v>
      </c>
      <c r="G15" s="78">
        <f t="shared" si="0"/>
        <v>0.018749999999999933</v>
      </c>
      <c r="H15" s="79">
        <f t="shared" si="1"/>
        <v>0</v>
      </c>
      <c r="I15" s="58">
        <f t="shared" si="2"/>
        <v>0.018749999999999933</v>
      </c>
      <c r="J15" s="62">
        <f t="shared" si="3"/>
        <v>53.99999999999981</v>
      </c>
      <c r="K15" s="80"/>
      <c r="L15" s="81">
        <v>18.06</v>
      </c>
      <c r="M15" s="62"/>
      <c r="N15" s="63">
        <f t="shared" si="4"/>
        <v>18.06</v>
      </c>
      <c r="O15" s="64"/>
      <c r="P15" s="61">
        <v>9.07</v>
      </c>
      <c r="Q15" s="62"/>
      <c r="R15" s="63">
        <f t="shared" si="5"/>
        <v>9.07</v>
      </c>
      <c r="S15" s="64"/>
      <c r="T15" s="62">
        <v>0</v>
      </c>
      <c r="U15" s="66">
        <f t="shared" si="6"/>
        <v>0</v>
      </c>
      <c r="V15" s="90"/>
      <c r="W15" s="61">
        <v>51.45</v>
      </c>
      <c r="X15" s="62"/>
      <c r="Y15" s="65">
        <f t="shared" si="7"/>
        <v>51.45</v>
      </c>
      <c r="Z15" s="82">
        <v>500</v>
      </c>
      <c r="AA15" s="83">
        <f t="shared" si="8"/>
        <v>132.5799999999998</v>
      </c>
      <c r="AB15" s="68">
        <f t="shared" si="9"/>
        <v>367.4200000000002</v>
      </c>
      <c r="AC15" s="133"/>
      <c r="AD15" s="133"/>
      <c r="AE15" s="133"/>
      <c r="AF15" s="133"/>
      <c r="AG15" s="133"/>
      <c r="AH15" s="133"/>
    </row>
    <row r="16" spans="1:34" s="134" customFormat="1" ht="15" customHeight="1">
      <c r="A16" s="27">
        <v>14</v>
      </c>
      <c r="B16" s="28"/>
      <c r="C16" s="135" t="s">
        <v>56</v>
      </c>
      <c r="D16" s="136" t="s">
        <v>57</v>
      </c>
      <c r="E16" s="56">
        <v>0.6180555555555556</v>
      </c>
      <c r="F16" s="30">
        <v>0.6340277777777777</v>
      </c>
      <c r="G16" s="78">
        <f t="shared" si="0"/>
        <v>0.015972222222222165</v>
      </c>
      <c r="H16" s="79">
        <f t="shared" si="1"/>
        <v>0</v>
      </c>
      <c r="I16" s="58">
        <f t="shared" si="2"/>
        <v>0.015972222222222165</v>
      </c>
      <c r="J16" s="62">
        <f t="shared" si="3"/>
        <v>45.99999999999984</v>
      </c>
      <c r="K16" s="80"/>
      <c r="L16" s="81">
        <v>16.79</v>
      </c>
      <c r="M16" s="62">
        <v>4</v>
      </c>
      <c r="N16" s="63">
        <f t="shared" si="4"/>
        <v>20.79</v>
      </c>
      <c r="O16" s="64"/>
      <c r="P16" s="61">
        <v>10</v>
      </c>
      <c r="Q16" s="62"/>
      <c r="R16" s="63">
        <f t="shared" si="5"/>
        <v>10</v>
      </c>
      <c r="S16" s="64"/>
      <c r="T16" s="62">
        <v>2</v>
      </c>
      <c r="U16" s="66">
        <f t="shared" si="6"/>
        <v>2</v>
      </c>
      <c r="V16" s="90"/>
      <c r="W16" s="61">
        <v>62.64</v>
      </c>
      <c r="X16" s="62"/>
      <c r="Y16" s="65">
        <f t="shared" si="7"/>
        <v>62.64</v>
      </c>
      <c r="Z16" s="82">
        <v>500</v>
      </c>
      <c r="AA16" s="83">
        <f t="shared" si="8"/>
        <v>141.42999999999984</v>
      </c>
      <c r="AB16" s="68">
        <f t="shared" si="9"/>
        <v>358.57000000000016</v>
      </c>
      <c r="AC16" s="133"/>
      <c r="AD16" s="133"/>
      <c r="AE16" s="133"/>
      <c r="AF16" s="133"/>
      <c r="AG16" s="133"/>
      <c r="AH16" s="133"/>
    </row>
    <row r="17" spans="1:34" s="134" customFormat="1" ht="15" customHeight="1">
      <c r="A17" s="27">
        <v>15</v>
      </c>
      <c r="B17" s="28"/>
      <c r="C17" s="135" t="s">
        <v>54</v>
      </c>
      <c r="D17" s="136" t="s">
        <v>48</v>
      </c>
      <c r="E17" s="56">
        <v>0.6</v>
      </c>
      <c r="F17" s="30">
        <v>0.6173611111111111</v>
      </c>
      <c r="G17" s="78">
        <f t="shared" si="0"/>
        <v>0.01736111111111116</v>
      </c>
      <c r="H17" s="79">
        <f t="shared" si="1"/>
        <v>0</v>
      </c>
      <c r="I17" s="58">
        <f t="shared" si="2"/>
        <v>0.01736111111111116</v>
      </c>
      <c r="J17" s="62">
        <f t="shared" si="3"/>
        <v>50.00000000000014</v>
      </c>
      <c r="K17" s="80"/>
      <c r="L17" s="81">
        <v>19.01</v>
      </c>
      <c r="M17" s="62"/>
      <c r="N17" s="63">
        <f t="shared" si="4"/>
        <v>19.01</v>
      </c>
      <c r="O17" s="64"/>
      <c r="P17" s="61">
        <v>9.95</v>
      </c>
      <c r="Q17" s="62">
        <v>10</v>
      </c>
      <c r="R17" s="63">
        <f t="shared" si="5"/>
        <v>19.95</v>
      </c>
      <c r="S17" s="64"/>
      <c r="T17" s="62">
        <v>0</v>
      </c>
      <c r="U17" s="66">
        <f t="shared" si="6"/>
        <v>0</v>
      </c>
      <c r="V17" s="90"/>
      <c r="W17" s="61">
        <v>55.9</v>
      </c>
      <c r="X17" s="62"/>
      <c r="Y17" s="65">
        <f t="shared" si="7"/>
        <v>55.9</v>
      </c>
      <c r="Z17" s="82">
        <v>500</v>
      </c>
      <c r="AA17" s="83">
        <f t="shared" si="8"/>
        <v>144.86000000000016</v>
      </c>
      <c r="AB17" s="68">
        <f t="shared" si="9"/>
        <v>355.1399999999999</v>
      </c>
      <c r="AC17" s="133"/>
      <c r="AD17" s="133"/>
      <c r="AE17" s="133"/>
      <c r="AF17" s="133"/>
      <c r="AG17" s="133"/>
      <c r="AH17" s="133"/>
    </row>
    <row r="18" spans="1:34" s="134" customFormat="1" ht="15" customHeight="1">
      <c r="A18" s="27">
        <v>16</v>
      </c>
      <c r="B18" s="28"/>
      <c r="C18" s="135" t="s">
        <v>55</v>
      </c>
      <c r="D18" s="136" t="s">
        <v>46</v>
      </c>
      <c r="E18" s="56">
        <v>0.6055555555555555</v>
      </c>
      <c r="F18" s="30">
        <v>0.6236111111111111</v>
      </c>
      <c r="G18" s="78">
        <f t="shared" si="0"/>
        <v>0.018055555555555602</v>
      </c>
      <c r="H18" s="79">
        <f t="shared" si="1"/>
        <v>0</v>
      </c>
      <c r="I18" s="58">
        <f t="shared" si="2"/>
        <v>0.018055555555555602</v>
      </c>
      <c r="J18" s="62">
        <f t="shared" si="3"/>
        <v>52.000000000000135</v>
      </c>
      <c r="K18" s="80"/>
      <c r="L18" s="81">
        <v>18.28</v>
      </c>
      <c r="M18" s="62">
        <v>2</v>
      </c>
      <c r="N18" s="63">
        <f t="shared" si="4"/>
        <v>20.28</v>
      </c>
      <c r="O18" s="64"/>
      <c r="P18" s="61">
        <v>10.19</v>
      </c>
      <c r="Q18" s="62">
        <v>10</v>
      </c>
      <c r="R18" s="63">
        <f t="shared" si="5"/>
        <v>20.189999999999998</v>
      </c>
      <c r="S18" s="64"/>
      <c r="T18" s="62">
        <v>0</v>
      </c>
      <c r="U18" s="66">
        <f t="shared" si="6"/>
        <v>0</v>
      </c>
      <c r="V18" s="90"/>
      <c r="W18" s="61">
        <v>57.29</v>
      </c>
      <c r="X18" s="62"/>
      <c r="Y18" s="65">
        <f t="shared" si="7"/>
        <v>57.29</v>
      </c>
      <c r="Z18" s="82">
        <v>500</v>
      </c>
      <c r="AA18" s="83">
        <f t="shared" si="8"/>
        <v>149.76000000000013</v>
      </c>
      <c r="AB18" s="68">
        <f t="shared" si="9"/>
        <v>350.2399999999999</v>
      </c>
      <c r="AC18" s="133"/>
      <c r="AD18" s="133"/>
      <c r="AE18" s="133"/>
      <c r="AF18" s="133"/>
      <c r="AG18" s="133"/>
      <c r="AH18" s="133"/>
    </row>
    <row r="19" spans="1:34" s="134" customFormat="1" ht="15" customHeight="1">
      <c r="A19" s="27">
        <v>17</v>
      </c>
      <c r="B19" s="28"/>
      <c r="C19" s="135" t="s">
        <v>61</v>
      </c>
      <c r="D19" s="138" t="s">
        <v>57</v>
      </c>
      <c r="E19" s="56">
        <v>0.6513888888888889</v>
      </c>
      <c r="F19" s="30">
        <v>0.6701388888888888</v>
      </c>
      <c r="G19" s="78">
        <f t="shared" si="0"/>
        <v>0.018749999999999933</v>
      </c>
      <c r="H19" s="79">
        <f t="shared" si="1"/>
        <v>0</v>
      </c>
      <c r="I19" s="58">
        <f t="shared" si="2"/>
        <v>0.018749999999999933</v>
      </c>
      <c r="J19" s="62">
        <f t="shared" si="3"/>
        <v>53.99999999999981</v>
      </c>
      <c r="K19" s="80"/>
      <c r="L19" s="81">
        <v>20.57</v>
      </c>
      <c r="M19" s="62"/>
      <c r="N19" s="63">
        <f t="shared" si="4"/>
        <v>20.57</v>
      </c>
      <c r="O19" s="64"/>
      <c r="P19" s="61">
        <v>20.98</v>
      </c>
      <c r="Q19" s="62"/>
      <c r="R19" s="63">
        <f t="shared" si="5"/>
        <v>20.98</v>
      </c>
      <c r="S19" s="64"/>
      <c r="T19" s="62">
        <v>2</v>
      </c>
      <c r="U19" s="66">
        <f t="shared" si="6"/>
        <v>2</v>
      </c>
      <c r="V19" s="90"/>
      <c r="W19" s="61">
        <v>54.72</v>
      </c>
      <c r="X19" s="62"/>
      <c r="Y19" s="65">
        <f t="shared" si="7"/>
        <v>54.72</v>
      </c>
      <c r="Z19" s="82">
        <v>500</v>
      </c>
      <c r="AA19" s="83">
        <f t="shared" si="8"/>
        <v>152.2699999999998</v>
      </c>
      <c r="AB19" s="68">
        <f t="shared" si="9"/>
        <v>347.7300000000002</v>
      </c>
      <c r="AC19" s="133"/>
      <c r="AD19" s="133"/>
      <c r="AE19" s="133"/>
      <c r="AF19" s="133"/>
      <c r="AG19" s="133"/>
      <c r="AH19" s="133"/>
    </row>
    <row r="20" spans="1:34" s="134" customFormat="1" ht="15" customHeight="1">
      <c r="A20" s="27">
        <v>18</v>
      </c>
      <c r="B20" s="28"/>
      <c r="C20" s="135" t="s">
        <v>67</v>
      </c>
      <c r="D20" s="138" t="s">
        <v>64</v>
      </c>
      <c r="E20" s="56">
        <v>0.686111111111111</v>
      </c>
      <c r="F20" s="30">
        <v>0.7013888888888888</v>
      </c>
      <c r="G20" s="78">
        <f t="shared" si="0"/>
        <v>0.015277777777777835</v>
      </c>
      <c r="H20" s="79">
        <f t="shared" si="1"/>
        <v>0</v>
      </c>
      <c r="I20" s="58">
        <f t="shared" si="2"/>
        <v>0.015277777777777835</v>
      </c>
      <c r="J20" s="62">
        <f t="shared" si="3"/>
        <v>44.00000000000016</v>
      </c>
      <c r="K20" s="80"/>
      <c r="L20" s="81">
        <v>17.46</v>
      </c>
      <c r="M20" s="62"/>
      <c r="N20" s="63">
        <f t="shared" si="4"/>
        <v>17.46</v>
      </c>
      <c r="O20" s="90"/>
      <c r="P20" s="61">
        <v>54.77</v>
      </c>
      <c r="Q20" s="62"/>
      <c r="R20" s="63">
        <f t="shared" si="5"/>
        <v>54.77</v>
      </c>
      <c r="S20" s="64"/>
      <c r="T20" s="62">
        <v>2</v>
      </c>
      <c r="U20" s="66">
        <f t="shared" si="6"/>
        <v>2</v>
      </c>
      <c r="V20" s="90"/>
      <c r="W20" s="61">
        <v>45.31</v>
      </c>
      <c r="X20" s="62"/>
      <c r="Y20" s="65">
        <f t="shared" si="7"/>
        <v>45.31</v>
      </c>
      <c r="Z20" s="82">
        <v>500</v>
      </c>
      <c r="AA20" s="83">
        <f t="shared" si="8"/>
        <v>163.54000000000016</v>
      </c>
      <c r="AB20" s="68">
        <f t="shared" si="9"/>
        <v>336.4599999999998</v>
      </c>
      <c r="AC20" s="133"/>
      <c r="AD20" s="133"/>
      <c r="AE20" s="133"/>
      <c r="AF20" s="133"/>
      <c r="AG20" s="133"/>
      <c r="AH20" s="133"/>
    </row>
    <row r="21" spans="1:34" s="134" customFormat="1" ht="15" customHeight="1" thickBot="1">
      <c r="A21" s="99">
        <v>19</v>
      </c>
      <c r="B21" s="121"/>
      <c r="C21" s="139" t="s">
        <v>49</v>
      </c>
      <c r="D21" s="140" t="s">
        <v>49</v>
      </c>
      <c r="E21" s="104">
        <v>0.6125</v>
      </c>
      <c r="F21" s="105">
        <v>0.6444444444444445</v>
      </c>
      <c r="G21" s="123">
        <f t="shared" si="0"/>
        <v>0.03194444444444444</v>
      </c>
      <c r="H21" s="124">
        <f t="shared" si="1"/>
        <v>0</v>
      </c>
      <c r="I21" s="106">
        <f t="shared" si="2"/>
        <v>0.03194444444444444</v>
      </c>
      <c r="J21" s="109">
        <f t="shared" si="3"/>
        <v>91.99999999999999</v>
      </c>
      <c r="K21" s="125"/>
      <c r="L21" s="108">
        <v>14.26</v>
      </c>
      <c r="M21" s="109">
        <v>5</v>
      </c>
      <c r="N21" s="126">
        <f t="shared" si="4"/>
        <v>19.259999999999998</v>
      </c>
      <c r="O21" s="64"/>
      <c r="P21" s="112">
        <v>5.52</v>
      </c>
      <c r="Q21" s="109">
        <v>10</v>
      </c>
      <c r="R21" s="126">
        <f t="shared" si="5"/>
        <v>15.52</v>
      </c>
      <c r="S21" s="127"/>
      <c r="T21" s="109">
        <v>0</v>
      </c>
      <c r="U21" s="113">
        <f t="shared" si="6"/>
        <v>0</v>
      </c>
      <c r="V21" s="90"/>
      <c r="W21" s="112">
        <v>43.47</v>
      </c>
      <c r="X21" s="109">
        <v>5</v>
      </c>
      <c r="Y21" s="110">
        <f t="shared" si="7"/>
        <v>48.47</v>
      </c>
      <c r="Z21" s="128">
        <v>500</v>
      </c>
      <c r="AA21" s="129">
        <f t="shared" si="8"/>
        <v>175.25</v>
      </c>
      <c r="AB21" s="130">
        <f t="shared" si="9"/>
        <v>324.75</v>
      </c>
      <c r="AC21" s="133"/>
      <c r="AD21" s="133"/>
      <c r="AE21" s="133"/>
      <c r="AF21" s="133"/>
      <c r="AG21" s="133"/>
      <c r="AH21" s="133"/>
    </row>
    <row r="22" spans="11:35" ht="15.75">
      <c r="K22" s="12"/>
      <c r="AI22" s="3"/>
    </row>
    <row r="23" spans="11:35" ht="15.75">
      <c r="K23" s="12"/>
      <c r="AI23" s="3"/>
    </row>
    <row r="24" spans="11:35" ht="15.75">
      <c r="K24" s="12"/>
      <c r="AI24" s="3"/>
    </row>
    <row r="25" spans="11:35" ht="15.75">
      <c r="K25" s="12"/>
      <c r="AI25" s="3"/>
    </row>
    <row r="26" spans="11:35" ht="15.75">
      <c r="K26" s="12"/>
      <c r="AI26" s="3"/>
    </row>
    <row r="27" spans="11:35" ht="15.75">
      <c r="K27" s="12"/>
      <c r="AI27" s="3"/>
    </row>
    <row r="28" spans="11:35" ht="15.75">
      <c r="K28" s="12"/>
      <c r="AI28" s="3"/>
    </row>
    <row r="29" spans="11:35" ht="15.75">
      <c r="K29" s="12"/>
      <c r="AI29" s="3"/>
    </row>
    <row r="30" spans="11:35" ht="15.75">
      <c r="K30" s="12"/>
      <c r="AI30" s="3"/>
    </row>
    <row r="31" spans="11:35" ht="15.75">
      <c r="K31" s="12"/>
      <c r="AI31" s="3"/>
    </row>
    <row r="32" spans="11:35" ht="15.75">
      <c r="K32" s="12"/>
      <c r="AI32" s="3"/>
    </row>
    <row r="33" ht="12.75">
      <c r="AI33" s="3"/>
    </row>
    <row r="34" ht="12.75">
      <c r="AI34" s="3"/>
    </row>
    <row r="35" ht="12.75">
      <c r="AI35" s="3"/>
    </row>
    <row r="36" ht="12.75">
      <c r="AI36" s="3"/>
    </row>
    <row r="37" ht="12.75">
      <c r="AI37" s="3"/>
    </row>
    <row r="38" ht="12.75">
      <c r="AI38" s="3"/>
    </row>
    <row r="39" ht="12.75">
      <c r="AI39" s="3"/>
    </row>
    <row r="40" ht="12.75">
      <c r="AI40" s="3"/>
    </row>
    <row r="41" ht="12.75">
      <c r="AI41" s="3"/>
    </row>
    <row r="42" ht="12.75">
      <c r="AI42" s="3"/>
    </row>
    <row r="43" ht="12.75">
      <c r="AI43" s="3"/>
    </row>
    <row r="44" ht="12.75">
      <c r="AI44" s="3"/>
    </row>
    <row r="45" ht="12.75">
      <c r="AI45" s="3"/>
    </row>
    <row r="46" ht="12.75">
      <c r="AI46" s="3"/>
    </row>
    <row r="47" ht="12.75">
      <c r="AI47" s="3"/>
    </row>
    <row r="48" ht="12.75">
      <c r="AI48" s="3"/>
    </row>
    <row r="49" ht="12.75">
      <c r="AI49" s="3"/>
    </row>
    <row r="50" ht="12.75">
      <c r="AI50" s="3"/>
    </row>
    <row r="51" ht="12.75">
      <c r="AI51" s="3"/>
    </row>
    <row r="52" ht="12.75">
      <c r="AI52" s="3"/>
    </row>
    <row r="53" ht="12.75">
      <c r="AI53" s="3"/>
    </row>
    <row r="54" ht="12.75">
      <c r="AI54" s="3"/>
    </row>
    <row r="55" ht="12.75">
      <c r="AI55" s="3"/>
    </row>
    <row r="56" ht="12.75">
      <c r="AI56" s="3"/>
    </row>
    <row r="57" ht="12.75">
      <c r="AI57" s="3"/>
    </row>
    <row r="58" ht="12.75">
      <c r="AI58" s="3"/>
    </row>
    <row r="59" ht="12.75">
      <c r="AI59" s="3"/>
    </row>
    <row r="60" ht="12.75">
      <c r="AI60" s="3"/>
    </row>
    <row r="61" ht="12.75">
      <c r="AI61" s="3"/>
    </row>
    <row r="62" ht="12.75">
      <c r="AI62" s="3"/>
    </row>
  </sheetData>
  <sheetProtection/>
  <mergeCells count="12">
    <mergeCell ref="C1:C2"/>
    <mergeCell ref="E1:J1"/>
    <mergeCell ref="AB1:AB2"/>
    <mergeCell ref="V1:Y1"/>
    <mergeCell ref="S1:U1"/>
    <mergeCell ref="Z1:Z2"/>
    <mergeCell ref="AA1:AA2"/>
    <mergeCell ref="A1:A2"/>
    <mergeCell ref="B1:B2"/>
    <mergeCell ref="D1:D2"/>
    <mergeCell ref="O1:R1"/>
    <mergeCell ref="K1:N1"/>
  </mergeCells>
  <printOptions horizontalCentered="1"/>
  <pageMargins left="0.75" right="0.75" top="0.5905511811023623" bottom="0" header="0" footer="0"/>
  <pageSetup fitToHeight="1" fitToWidth="1" horizontalDpi="300" verticalDpi="300" orientation="landscape" paperSize="9" scale="77" r:id="rId1"/>
  <headerFooter alignWithMargins="0">
    <oddHeader>&amp;C&amp;A</oddHeader>
    <oddFooter>&amp;C7. Tekmovanje v orientaciji Regije Ljubljana III, Komenda 28.5.2011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3.28125" style="0" customWidth="1"/>
    <col min="2" max="2" width="5.28125" style="7" hidden="1" customWidth="1"/>
    <col min="3" max="3" width="17.7109375" style="7" customWidth="1"/>
    <col min="4" max="4" width="16.28125" style="0" customWidth="1"/>
    <col min="5" max="6" width="6.421875" style="0" bestFit="1" customWidth="1"/>
    <col min="7" max="7" width="8.140625" style="0" bestFit="1" customWidth="1"/>
    <col min="8" max="8" width="7.7109375" style="0" customWidth="1"/>
    <col min="9" max="9" width="8.8515625" style="0" customWidth="1"/>
    <col min="10" max="10" width="5.57421875" style="0" customWidth="1"/>
    <col min="11" max="11" width="9.00390625" style="0" hidden="1" customWidth="1"/>
    <col min="12" max="12" width="6.421875" style="0" bestFit="1" customWidth="1"/>
    <col min="13" max="13" width="5.57421875" style="0" customWidth="1"/>
    <col min="14" max="14" width="6.421875" style="0" bestFit="1" customWidth="1"/>
    <col min="15" max="15" width="8.7109375" style="0" customWidth="1"/>
    <col min="16" max="16" width="7.140625" style="0" customWidth="1"/>
    <col min="17" max="17" width="5.57421875" style="0" customWidth="1"/>
    <col min="18" max="18" width="6.421875" style="1" bestFit="1" customWidth="1"/>
    <col min="19" max="19" width="6.57421875" style="0" customWidth="1"/>
    <col min="20" max="20" width="7.421875" style="0" customWidth="1"/>
    <col min="21" max="21" width="9.28125" style="0" customWidth="1"/>
    <col min="22" max="22" width="8.140625" style="1" bestFit="1" customWidth="1"/>
    <col min="23" max="23" width="6.421875" style="0" bestFit="1" customWidth="1"/>
    <col min="24" max="24" width="7.00390625" style="0" customWidth="1"/>
    <col min="27" max="27" width="7.8515625" style="0" customWidth="1"/>
  </cols>
  <sheetData>
    <row r="1" spans="1:29" ht="128.25" customHeight="1" thickBot="1">
      <c r="A1" s="181" t="s">
        <v>20</v>
      </c>
      <c r="B1" s="181" t="s">
        <v>21</v>
      </c>
      <c r="C1" s="192" t="s">
        <v>0</v>
      </c>
      <c r="D1" s="190" t="s">
        <v>44</v>
      </c>
      <c r="E1" s="193" t="s">
        <v>6</v>
      </c>
      <c r="F1" s="194"/>
      <c r="G1" s="194"/>
      <c r="H1" s="194"/>
      <c r="I1" s="194"/>
      <c r="J1" s="195"/>
      <c r="K1" s="183" t="s">
        <v>22</v>
      </c>
      <c r="L1" s="184"/>
      <c r="M1" s="184"/>
      <c r="N1" s="185"/>
      <c r="O1" s="183" t="s">
        <v>7</v>
      </c>
      <c r="P1" s="184"/>
      <c r="Q1" s="184"/>
      <c r="R1" s="185"/>
      <c r="S1" s="186" t="s">
        <v>28</v>
      </c>
      <c r="T1" s="187"/>
      <c r="U1" s="188"/>
      <c r="V1" s="183" t="s">
        <v>26</v>
      </c>
      <c r="W1" s="184"/>
      <c r="X1" s="184"/>
      <c r="Y1" s="185"/>
      <c r="Z1" s="181" t="s">
        <v>1</v>
      </c>
      <c r="AA1" s="181" t="s">
        <v>4</v>
      </c>
      <c r="AB1" s="181" t="s">
        <v>2</v>
      </c>
      <c r="AC1" s="4"/>
    </row>
    <row r="2" spans="1:29" ht="63.75" thickBot="1">
      <c r="A2" s="189"/>
      <c r="B2" s="189"/>
      <c r="C2" s="190"/>
      <c r="D2" s="190"/>
      <c r="E2" s="8" t="s">
        <v>15</v>
      </c>
      <c r="F2" s="9" t="s">
        <v>16</v>
      </c>
      <c r="G2" s="9" t="s">
        <v>17</v>
      </c>
      <c r="H2" s="8" t="s">
        <v>25</v>
      </c>
      <c r="I2" s="9" t="s">
        <v>18</v>
      </c>
      <c r="J2" s="10" t="s">
        <v>19</v>
      </c>
      <c r="K2" s="8" t="s">
        <v>25</v>
      </c>
      <c r="L2" s="9" t="s">
        <v>23</v>
      </c>
      <c r="M2" s="9" t="s">
        <v>24</v>
      </c>
      <c r="N2" s="11" t="s">
        <v>5</v>
      </c>
      <c r="O2" s="8" t="s">
        <v>25</v>
      </c>
      <c r="P2" s="9" t="s">
        <v>23</v>
      </c>
      <c r="Q2" s="9" t="s">
        <v>24</v>
      </c>
      <c r="R2" s="11" t="s">
        <v>5</v>
      </c>
      <c r="S2" s="8" t="s">
        <v>25</v>
      </c>
      <c r="T2" s="9" t="s">
        <v>24</v>
      </c>
      <c r="U2" s="10" t="s">
        <v>5</v>
      </c>
      <c r="V2" s="8" t="s">
        <v>25</v>
      </c>
      <c r="W2" s="9" t="s">
        <v>23</v>
      </c>
      <c r="X2" s="9" t="s">
        <v>24</v>
      </c>
      <c r="Y2" s="10" t="s">
        <v>5</v>
      </c>
      <c r="Z2" s="182"/>
      <c r="AA2" s="182"/>
      <c r="AB2" s="182"/>
      <c r="AC2" s="6"/>
    </row>
    <row r="3" spans="1:28" s="133" customFormat="1" ht="14.25" customHeight="1">
      <c r="A3" s="21">
        <v>1</v>
      </c>
      <c r="B3" s="22"/>
      <c r="C3" s="141" t="s">
        <v>62</v>
      </c>
      <c r="D3" s="142" t="s">
        <v>45</v>
      </c>
      <c r="E3" s="23">
        <v>0.625</v>
      </c>
      <c r="F3" s="24">
        <v>0.6402777777777778</v>
      </c>
      <c r="G3" s="25">
        <f aca="true" t="shared" si="0" ref="G3:G21">F3-E3</f>
        <v>0.015277777777777835</v>
      </c>
      <c r="H3" s="72">
        <f aca="true" t="shared" si="1" ref="H3:H21">S3+O3+V3</f>
        <v>0</v>
      </c>
      <c r="I3" s="43">
        <f aca="true" t="shared" si="2" ref="I3:I21">G3-H3</f>
        <v>0.015277777777777835</v>
      </c>
      <c r="J3" s="47">
        <f aca="true" t="shared" si="3" ref="J3:J21">I3*2*3600/2.5</f>
        <v>44.00000000000016</v>
      </c>
      <c r="K3" s="143"/>
      <c r="L3" s="73">
        <v>14.5</v>
      </c>
      <c r="M3" s="47"/>
      <c r="N3" s="50">
        <f aca="true" t="shared" si="4" ref="N3:N21">L3+M3</f>
        <v>14.5</v>
      </c>
      <c r="O3" s="144"/>
      <c r="P3" s="145">
        <v>5.42</v>
      </c>
      <c r="Q3" s="146">
        <v>10</v>
      </c>
      <c r="R3" s="147">
        <f aca="true" t="shared" si="5" ref="R3:R21">P3+Q3</f>
        <v>15.42</v>
      </c>
      <c r="S3" s="148"/>
      <c r="T3" s="146"/>
      <c r="U3" s="149">
        <f aca="true" t="shared" si="6" ref="U3:U21">T3</f>
        <v>0</v>
      </c>
      <c r="V3" s="90"/>
      <c r="W3" s="46">
        <v>36.43</v>
      </c>
      <c r="X3" s="47"/>
      <c r="Y3" s="50">
        <f aca="true" t="shared" si="7" ref="Y3:Y21">W3+X3</f>
        <v>36.43</v>
      </c>
      <c r="Z3" s="150">
        <v>500</v>
      </c>
      <c r="AA3" s="87">
        <f aca="true" t="shared" si="8" ref="AA3:AA21">J3+N3+U3+R3+Y3</f>
        <v>110.35000000000016</v>
      </c>
      <c r="AB3" s="151">
        <f aca="true" t="shared" si="9" ref="AB3:AB21">Z3-AA3</f>
        <v>389.64999999999986</v>
      </c>
    </row>
    <row r="4" spans="1:28" s="133" customFormat="1" ht="14.25" customHeight="1">
      <c r="A4" s="27">
        <v>2</v>
      </c>
      <c r="B4" s="28"/>
      <c r="C4" s="152" t="s">
        <v>72</v>
      </c>
      <c r="D4" s="153" t="s">
        <v>49</v>
      </c>
      <c r="E4" s="29">
        <v>0.6527777777777778</v>
      </c>
      <c r="F4" s="30">
        <v>0.6673611111111111</v>
      </c>
      <c r="G4" s="31">
        <f t="shared" si="0"/>
        <v>0.014583333333333282</v>
      </c>
      <c r="H4" s="79">
        <f t="shared" si="1"/>
        <v>0</v>
      </c>
      <c r="I4" s="58">
        <f t="shared" si="2"/>
        <v>0.014583333333333282</v>
      </c>
      <c r="J4" s="62">
        <f t="shared" si="3"/>
        <v>41.99999999999985</v>
      </c>
      <c r="K4" s="154"/>
      <c r="L4" s="81">
        <v>15.65</v>
      </c>
      <c r="M4" s="62"/>
      <c r="N4" s="65">
        <f t="shared" si="4"/>
        <v>15.65</v>
      </c>
      <c r="O4" s="155"/>
      <c r="P4" s="61">
        <v>6.78</v>
      </c>
      <c r="Q4" s="62"/>
      <c r="R4" s="63">
        <f t="shared" si="5"/>
        <v>6.78</v>
      </c>
      <c r="S4" s="64"/>
      <c r="T4" s="62">
        <v>2</v>
      </c>
      <c r="U4" s="59">
        <f t="shared" si="6"/>
        <v>2</v>
      </c>
      <c r="V4" s="90"/>
      <c r="W4" s="61">
        <v>49.09</v>
      </c>
      <c r="X4" s="62"/>
      <c r="Y4" s="65">
        <f t="shared" si="7"/>
        <v>49.09</v>
      </c>
      <c r="Z4" s="67">
        <v>500</v>
      </c>
      <c r="AA4" s="89">
        <f t="shared" si="8"/>
        <v>115.51999999999985</v>
      </c>
      <c r="AB4" s="68">
        <f t="shared" si="9"/>
        <v>384.48000000000013</v>
      </c>
    </row>
    <row r="5" spans="1:28" s="133" customFormat="1" ht="14.25" customHeight="1">
      <c r="A5" s="27">
        <v>3</v>
      </c>
      <c r="B5" s="28"/>
      <c r="C5" s="152" t="s">
        <v>76</v>
      </c>
      <c r="D5" s="153" t="s">
        <v>47</v>
      </c>
      <c r="E5" s="29">
        <v>0.6791666666666667</v>
      </c>
      <c r="F5" s="30">
        <v>0.6951388888888889</v>
      </c>
      <c r="G5" s="31">
        <f t="shared" si="0"/>
        <v>0.015972222222222165</v>
      </c>
      <c r="H5" s="79">
        <f t="shared" si="1"/>
        <v>0</v>
      </c>
      <c r="I5" s="58">
        <f t="shared" si="2"/>
        <v>0.015972222222222165</v>
      </c>
      <c r="J5" s="62">
        <f t="shared" si="3"/>
        <v>45.99999999999984</v>
      </c>
      <c r="K5" s="154"/>
      <c r="L5" s="81">
        <v>15.2</v>
      </c>
      <c r="M5" s="62"/>
      <c r="N5" s="65">
        <f t="shared" si="4"/>
        <v>15.2</v>
      </c>
      <c r="O5" s="155"/>
      <c r="P5" s="61">
        <v>6.95</v>
      </c>
      <c r="Q5" s="62"/>
      <c r="R5" s="63">
        <f t="shared" si="5"/>
        <v>6.95</v>
      </c>
      <c r="S5" s="64"/>
      <c r="T5" s="62"/>
      <c r="U5" s="59">
        <f t="shared" si="6"/>
        <v>0</v>
      </c>
      <c r="V5" s="90"/>
      <c r="W5" s="61">
        <v>48.7</v>
      </c>
      <c r="X5" s="62"/>
      <c r="Y5" s="65">
        <f t="shared" si="7"/>
        <v>48.7</v>
      </c>
      <c r="Z5" s="67">
        <v>500</v>
      </c>
      <c r="AA5" s="89">
        <f t="shared" si="8"/>
        <v>116.84999999999984</v>
      </c>
      <c r="AB5" s="68">
        <f t="shared" si="9"/>
        <v>383.15000000000015</v>
      </c>
    </row>
    <row r="6" spans="1:28" s="133" customFormat="1" ht="14.25" customHeight="1">
      <c r="A6" s="27">
        <v>4</v>
      </c>
      <c r="B6" s="28"/>
      <c r="C6" s="152" t="s">
        <v>79</v>
      </c>
      <c r="D6" s="153" t="s">
        <v>57</v>
      </c>
      <c r="E6" s="29">
        <v>0.6416666666666667</v>
      </c>
      <c r="F6" s="30">
        <v>0.6569444444444444</v>
      </c>
      <c r="G6" s="31">
        <f t="shared" si="0"/>
        <v>0.015277777777777724</v>
      </c>
      <c r="H6" s="79">
        <f t="shared" si="1"/>
        <v>0.0010416666666666667</v>
      </c>
      <c r="I6" s="58">
        <f t="shared" si="2"/>
        <v>0.014236111111111057</v>
      </c>
      <c r="J6" s="62">
        <f t="shared" si="3"/>
        <v>40.999999999999844</v>
      </c>
      <c r="K6" s="154"/>
      <c r="L6" s="81">
        <v>16.65</v>
      </c>
      <c r="M6" s="62"/>
      <c r="N6" s="65">
        <f t="shared" si="4"/>
        <v>16.65</v>
      </c>
      <c r="O6" s="155"/>
      <c r="P6" s="61">
        <v>7.4</v>
      </c>
      <c r="Q6" s="62"/>
      <c r="R6" s="63">
        <f t="shared" si="5"/>
        <v>7.4</v>
      </c>
      <c r="S6" s="64"/>
      <c r="T6" s="62"/>
      <c r="U6" s="59">
        <f t="shared" si="6"/>
        <v>0</v>
      </c>
      <c r="V6" s="90">
        <v>0.0010416666666666667</v>
      </c>
      <c r="W6" s="61">
        <v>51.87</v>
      </c>
      <c r="X6" s="62"/>
      <c r="Y6" s="65">
        <f t="shared" si="7"/>
        <v>51.87</v>
      </c>
      <c r="Z6" s="67">
        <v>500</v>
      </c>
      <c r="AA6" s="89">
        <f t="shared" si="8"/>
        <v>116.91999999999985</v>
      </c>
      <c r="AB6" s="68">
        <f t="shared" si="9"/>
        <v>383.08000000000015</v>
      </c>
    </row>
    <row r="7" spans="1:28" s="133" customFormat="1" ht="14.25" customHeight="1">
      <c r="A7" s="27">
        <v>5</v>
      </c>
      <c r="B7" s="28"/>
      <c r="C7" s="152" t="s">
        <v>77</v>
      </c>
      <c r="D7" s="153" t="s">
        <v>40</v>
      </c>
      <c r="E7" s="29">
        <v>0.6833333333333332</v>
      </c>
      <c r="F7" s="30">
        <v>0.6993055555555556</v>
      </c>
      <c r="G7" s="31">
        <f t="shared" si="0"/>
        <v>0.015972222222222388</v>
      </c>
      <c r="H7" s="79">
        <f t="shared" si="1"/>
        <v>0</v>
      </c>
      <c r="I7" s="58">
        <f t="shared" si="2"/>
        <v>0.015972222222222388</v>
      </c>
      <c r="J7" s="62">
        <f t="shared" si="3"/>
        <v>46.000000000000476</v>
      </c>
      <c r="K7" s="154"/>
      <c r="L7" s="81">
        <v>16.34</v>
      </c>
      <c r="M7" s="62"/>
      <c r="N7" s="65">
        <f t="shared" si="4"/>
        <v>16.34</v>
      </c>
      <c r="O7" s="155"/>
      <c r="P7" s="61">
        <v>7.55</v>
      </c>
      <c r="Q7" s="62"/>
      <c r="R7" s="63">
        <f t="shared" si="5"/>
        <v>7.55</v>
      </c>
      <c r="S7" s="64"/>
      <c r="T7" s="62"/>
      <c r="U7" s="59">
        <f t="shared" si="6"/>
        <v>0</v>
      </c>
      <c r="V7" s="90"/>
      <c r="W7" s="61">
        <v>48.79</v>
      </c>
      <c r="X7" s="62"/>
      <c r="Y7" s="65">
        <f t="shared" si="7"/>
        <v>48.79</v>
      </c>
      <c r="Z7" s="67">
        <v>500</v>
      </c>
      <c r="AA7" s="89">
        <f t="shared" si="8"/>
        <v>118.68000000000046</v>
      </c>
      <c r="AB7" s="68">
        <f t="shared" si="9"/>
        <v>381.31999999999954</v>
      </c>
    </row>
    <row r="8" spans="1:28" s="133" customFormat="1" ht="14.25" customHeight="1">
      <c r="A8" s="27">
        <v>6</v>
      </c>
      <c r="B8" s="28"/>
      <c r="C8" s="152" t="s">
        <v>75</v>
      </c>
      <c r="D8" s="153" t="s">
        <v>49</v>
      </c>
      <c r="E8" s="29">
        <v>0.6694444444444444</v>
      </c>
      <c r="F8" s="30">
        <v>0.6847222222222222</v>
      </c>
      <c r="G8" s="31">
        <f t="shared" si="0"/>
        <v>0.015277777777777835</v>
      </c>
      <c r="H8" s="79">
        <f t="shared" si="1"/>
        <v>0</v>
      </c>
      <c r="I8" s="58">
        <f t="shared" si="2"/>
        <v>0.015277777777777835</v>
      </c>
      <c r="J8" s="62">
        <f t="shared" si="3"/>
        <v>44.00000000000016</v>
      </c>
      <c r="K8" s="154"/>
      <c r="L8" s="81">
        <v>16.32</v>
      </c>
      <c r="M8" s="62">
        <v>2</v>
      </c>
      <c r="N8" s="65">
        <f t="shared" si="4"/>
        <v>18.32</v>
      </c>
      <c r="O8" s="155"/>
      <c r="P8" s="61">
        <v>11.82</v>
      </c>
      <c r="Q8" s="62"/>
      <c r="R8" s="63">
        <f t="shared" si="5"/>
        <v>11.82</v>
      </c>
      <c r="S8" s="64"/>
      <c r="T8" s="62"/>
      <c r="U8" s="59">
        <f t="shared" si="6"/>
        <v>0</v>
      </c>
      <c r="V8" s="90"/>
      <c r="W8" s="61">
        <v>44.76</v>
      </c>
      <c r="X8" s="62"/>
      <c r="Y8" s="65">
        <f t="shared" si="7"/>
        <v>44.76</v>
      </c>
      <c r="Z8" s="67">
        <v>500</v>
      </c>
      <c r="AA8" s="89">
        <f t="shared" si="8"/>
        <v>118.90000000000015</v>
      </c>
      <c r="AB8" s="68">
        <f t="shared" si="9"/>
        <v>381.09999999999985</v>
      </c>
    </row>
    <row r="9" spans="1:28" s="133" customFormat="1" ht="14.25" customHeight="1">
      <c r="A9" s="27">
        <v>7</v>
      </c>
      <c r="B9" s="28"/>
      <c r="C9" s="152" t="s">
        <v>74</v>
      </c>
      <c r="D9" s="153" t="s">
        <v>47</v>
      </c>
      <c r="E9" s="29">
        <v>0.6638888888888889</v>
      </c>
      <c r="F9" s="30">
        <v>0.6805555555555555</v>
      </c>
      <c r="G9" s="31">
        <f t="shared" si="0"/>
        <v>0.016666666666666607</v>
      </c>
      <c r="H9" s="79">
        <f t="shared" si="1"/>
        <v>0</v>
      </c>
      <c r="I9" s="58">
        <f t="shared" si="2"/>
        <v>0.016666666666666607</v>
      </c>
      <c r="J9" s="62">
        <f t="shared" si="3"/>
        <v>47.99999999999983</v>
      </c>
      <c r="K9" s="154"/>
      <c r="L9" s="81">
        <v>18.02</v>
      </c>
      <c r="M9" s="62"/>
      <c r="N9" s="65">
        <f t="shared" si="4"/>
        <v>18.02</v>
      </c>
      <c r="O9" s="155"/>
      <c r="P9" s="61">
        <v>7.9</v>
      </c>
      <c r="Q9" s="62"/>
      <c r="R9" s="63">
        <f t="shared" si="5"/>
        <v>7.9</v>
      </c>
      <c r="S9" s="64"/>
      <c r="T9" s="62"/>
      <c r="U9" s="59">
        <f t="shared" si="6"/>
        <v>0</v>
      </c>
      <c r="V9" s="90"/>
      <c r="W9" s="61">
        <v>47.2</v>
      </c>
      <c r="X9" s="62"/>
      <c r="Y9" s="65">
        <f t="shared" si="7"/>
        <v>47.2</v>
      </c>
      <c r="Z9" s="67">
        <v>500</v>
      </c>
      <c r="AA9" s="89">
        <f t="shared" si="8"/>
        <v>121.11999999999983</v>
      </c>
      <c r="AB9" s="68">
        <f t="shared" si="9"/>
        <v>378.88000000000017</v>
      </c>
    </row>
    <row r="10" spans="1:28" s="133" customFormat="1" ht="14.25" customHeight="1">
      <c r="A10" s="27">
        <v>8</v>
      </c>
      <c r="B10" s="28"/>
      <c r="C10" s="152" t="s">
        <v>70</v>
      </c>
      <c r="D10" s="153" t="s">
        <v>45</v>
      </c>
      <c r="E10" s="29">
        <v>0.6138888888888888</v>
      </c>
      <c r="F10" s="30">
        <v>0.6305555555555555</v>
      </c>
      <c r="G10" s="31">
        <f t="shared" si="0"/>
        <v>0.01666666666666672</v>
      </c>
      <c r="H10" s="79">
        <f t="shared" si="1"/>
        <v>0</v>
      </c>
      <c r="I10" s="58">
        <f t="shared" si="2"/>
        <v>0.01666666666666672</v>
      </c>
      <c r="J10" s="62">
        <f t="shared" si="3"/>
        <v>48.00000000000015</v>
      </c>
      <c r="K10" s="154"/>
      <c r="L10" s="81">
        <v>16.58</v>
      </c>
      <c r="M10" s="62"/>
      <c r="N10" s="65">
        <f t="shared" si="4"/>
        <v>16.58</v>
      </c>
      <c r="O10" s="155"/>
      <c r="P10" s="61">
        <v>9.5</v>
      </c>
      <c r="Q10" s="62"/>
      <c r="R10" s="63">
        <f t="shared" si="5"/>
        <v>9.5</v>
      </c>
      <c r="S10" s="64"/>
      <c r="T10" s="62">
        <v>0</v>
      </c>
      <c r="U10" s="59">
        <f t="shared" si="6"/>
        <v>0</v>
      </c>
      <c r="V10" s="90"/>
      <c r="W10" s="61">
        <v>47.15</v>
      </c>
      <c r="X10" s="62"/>
      <c r="Y10" s="65">
        <f t="shared" si="7"/>
        <v>47.15</v>
      </c>
      <c r="Z10" s="67">
        <v>500</v>
      </c>
      <c r="AA10" s="89">
        <f t="shared" si="8"/>
        <v>121.23000000000016</v>
      </c>
      <c r="AB10" s="68">
        <f t="shared" si="9"/>
        <v>378.76999999999987</v>
      </c>
    </row>
    <row r="11" spans="1:28" s="133" customFormat="1" ht="14.25" customHeight="1">
      <c r="A11" s="27">
        <v>9</v>
      </c>
      <c r="B11" s="28"/>
      <c r="C11" s="152" t="s">
        <v>54</v>
      </c>
      <c r="D11" s="153" t="s">
        <v>48</v>
      </c>
      <c r="E11" s="29">
        <v>0.6069444444444444</v>
      </c>
      <c r="F11" s="30">
        <v>0.6229166666666667</v>
      </c>
      <c r="G11" s="31">
        <f t="shared" si="0"/>
        <v>0.015972222222222276</v>
      </c>
      <c r="H11" s="79">
        <f t="shared" si="1"/>
        <v>0</v>
      </c>
      <c r="I11" s="58">
        <f t="shared" si="2"/>
        <v>0.015972222222222276</v>
      </c>
      <c r="J11" s="62">
        <f t="shared" si="3"/>
        <v>46.000000000000156</v>
      </c>
      <c r="K11" s="154"/>
      <c r="L11" s="81">
        <v>14.89</v>
      </c>
      <c r="M11" s="62"/>
      <c r="N11" s="65">
        <f t="shared" si="4"/>
        <v>14.89</v>
      </c>
      <c r="O11" s="155"/>
      <c r="P11" s="61">
        <v>7.38</v>
      </c>
      <c r="Q11" s="62">
        <v>10</v>
      </c>
      <c r="R11" s="63">
        <f t="shared" si="5"/>
        <v>17.38</v>
      </c>
      <c r="S11" s="64"/>
      <c r="T11" s="62"/>
      <c r="U11" s="59">
        <f t="shared" si="6"/>
        <v>0</v>
      </c>
      <c r="V11" s="90"/>
      <c r="W11" s="61">
        <v>43.9</v>
      </c>
      <c r="X11" s="62"/>
      <c r="Y11" s="65">
        <f t="shared" si="7"/>
        <v>43.9</v>
      </c>
      <c r="Z11" s="67">
        <v>500</v>
      </c>
      <c r="AA11" s="89">
        <f t="shared" si="8"/>
        <v>122.17000000000016</v>
      </c>
      <c r="AB11" s="68">
        <f t="shared" si="9"/>
        <v>377.8299999999998</v>
      </c>
    </row>
    <row r="12" spans="1:28" s="133" customFormat="1" ht="14.25" customHeight="1">
      <c r="A12" s="27">
        <v>10</v>
      </c>
      <c r="B12" s="28"/>
      <c r="C12" s="152" t="s">
        <v>59</v>
      </c>
      <c r="D12" s="153" t="s">
        <v>48</v>
      </c>
      <c r="E12" s="29">
        <v>0.5958333333333333</v>
      </c>
      <c r="F12" s="30">
        <v>0.611111111111111</v>
      </c>
      <c r="G12" s="31">
        <f t="shared" si="0"/>
        <v>0.015277777777777724</v>
      </c>
      <c r="H12" s="79">
        <f t="shared" si="1"/>
        <v>0</v>
      </c>
      <c r="I12" s="58">
        <f t="shared" si="2"/>
        <v>0.015277777777777724</v>
      </c>
      <c r="J12" s="62">
        <f t="shared" si="3"/>
        <v>43.999999999999844</v>
      </c>
      <c r="K12" s="154"/>
      <c r="L12" s="81">
        <v>16.15</v>
      </c>
      <c r="M12" s="62"/>
      <c r="N12" s="65">
        <f t="shared" si="4"/>
        <v>16.15</v>
      </c>
      <c r="O12" s="155"/>
      <c r="P12" s="61">
        <v>8.32</v>
      </c>
      <c r="Q12" s="62">
        <v>10</v>
      </c>
      <c r="R12" s="63">
        <f t="shared" si="5"/>
        <v>18.32</v>
      </c>
      <c r="S12" s="64"/>
      <c r="T12" s="62"/>
      <c r="U12" s="59">
        <f t="shared" si="6"/>
        <v>0</v>
      </c>
      <c r="V12" s="90"/>
      <c r="W12" s="61">
        <v>45</v>
      </c>
      <c r="X12" s="62"/>
      <c r="Y12" s="65">
        <f t="shared" si="7"/>
        <v>45</v>
      </c>
      <c r="Z12" s="67">
        <v>500</v>
      </c>
      <c r="AA12" s="89">
        <f t="shared" si="8"/>
        <v>123.46999999999984</v>
      </c>
      <c r="AB12" s="68">
        <f t="shared" si="9"/>
        <v>376.53000000000014</v>
      </c>
    </row>
    <row r="13" spans="1:28" s="133" customFormat="1" ht="14.25" customHeight="1">
      <c r="A13" s="27">
        <v>11</v>
      </c>
      <c r="B13" s="28"/>
      <c r="C13" s="152" t="s">
        <v>51</v>
      </c>
      <c r="D13" s="153" t="s">
        <v>46</v>
      </c>
      <c r="E13" s="29">
        <v>0.6472222222222223</v>
      </c>
      <c r="F13" s="30">
        <v>0.6638888888888889</v>
      </c>
      <c r="G13" s="31">
        <f t="shared" si="0"/>
        <v>0.016666666666666607</v>
      </c>
      <c r="H13" s="79">
        <f t="shared" si="1"/>
        <v>0.0006944444444444445</v>
      </c>
      <c r="I13" s="58">
        <f t="shared" si="2"/>
        <v>0.015972222222222162</v>
      </c>
      <c r="J13" s="62">
        <f t="shared" si="3"/>
        <v>45.99999999999982</v>
      </c>
      <c r="K13" s="154"/>
      <c r="L13" s="81">
        <v>15.81</v>
      </c>
      <c r="M13" s="62">
        <v>5</v>
      </c>
      <c r="N13" s="65">
        <f t="shared" si="4"/>
        <v>20.810000000000002</v>
      </c>
      <c r="O13" s="155"/>
      <c r="P13" s="61">
        <v>6.25</v>
      </c>
      <c r="Q13" s="62"/>
      <c r="R13" s="63">
        <f t="shared" si="5"/>
        <v>6.25</v>
      </c>
      <c r="S13" s="64"/>
      <c r="T13" s="62">
        <v>6</v>
      </c>
      <c r="U13" s="59">
        <f t="shared" si="6"/>
        <v>6</v>
      </c>
      <c r="V13" s="90">
        <v>0.0006944444444444445</v>
      </c>
      <c r="W13" s="61">
        <v>44.5</v>
      </c>
      <c r="X13" s="62"/>
      <c r="Y13" s="65">
        <f t="shared" si="7"/>
        <v>44.5</v>
      </c>
      <c r="Z13" s="67">
        <v>500</v>
      </c>
      <c r="AA13" s="89">
        <f t="shared" si="8"/>
        <v>123.55999999999983</v>
      </c>
      <c r="AB13" s="68">
        <f t="shared" si="9"/>
        <v>376.44000000000017</v>
      </c>
    </row>
    <row r="14" spans="1:28" s="133" customFormat="1" ht="14.25" customHeight="1">
      <c r="A14" s="27">
        <v>12</v>
      </c>
      <c r="B14" s="28"/>
      <c r="C14" s="152" t="s">
        <v>39</v>
      </c>
      <c r="D14" s="153" t="s">
        <v>40</v>
      </c>
      <c r="E14" s="29">
        <v>0.6194444444444445</v>
      </c>
      <c r="F14" s="30">
        <v>0.6375</v>
      </c>
      <c r="G14" s="31">
        <f t="shared" si="0"/>
        <v>0.01805555555555549</v>
      </c>
      <c r="H14" s="79">
        <f t="shared" si="1"/>
        <v>0</v>
      </c>
      <c r="I14" s="58">
        <f t="shared" si="2"/>
        <v>0.01805555555555549</v>
      </c>
      <c r="J14" s="62">
        <f t="shared" si="3"/>
        <v>51.999999999999815</v>
      </c>
      <c r="K14" s="154"/>
      <c r="L14" s="81">
        <v>19.72</v>
      </c>
      <c r="M14" s="62"/>
      <c r="N14" s="65">
        <f t="shared" si="4"/>
        <v>19.72</v>
      </c>
      <c r="O14" s="155"/>
      <c r="P14" s="61">
        <v>8.01</v>
      </c>
      <c r="Q14" s="62"/>
      <c r="R14" s="63">
        <f t="shared" si="5"/>
        <v>8.01</v>
      </c>
      <c r="S14" s="64"/>
      <c r="T14" s="62"/>
      <c r="U14" s="59">
        <f t="shared" si="6"/>
        <v>0</v>
      </c>
      <c r="V14" s="90"/>
      <c r="W14" s="61">
        <v>49.82</v>
      </c>
      <c r="X14" s="62"/>
      <c r="Y14" s="65">
        <f t="shared" si="7"/>
        <v>49.82</v>
      </c>
      <c r="Z14" s="67">
        <v>500</v>
      </c>
      <c r="AA14" s="89">
        <f t="shared" si="8"/>
        <v>129.5499999999998</v>
      </c>
      <c r="AB14" s="68">
        <f t="shared" si="9"/>
        <v>370.45000000000016</v>
      </c>
    </row>
    <row r="15" spans="1:28" s="133" customFormat="1" ht="14.25" customHeight="1">
      <c r="A15" s="27">
        <v>13</v>
      </c>
      <c r="B15" s="28"/>
      <c r="C15" s="152" t="s">
        <v>34</v>
      </c>
      <c r="D15" s="153" t="s">
        <v>46</v>
      </c>
      <c r="E15" s="29">
        <v>0.6305555555555555</v>
      </c>
      <c r="F15" s="30">
        <v>0.6569444444444444</v>
      </c>
      <c r="G15" s="31">
        <f t="shared" si="0"/>
        <v>0.026388888888888906</v>
      </c>
      <c r="H15" s="79">
        <f t="shared" si="1"/>
        <v>0</v>
      </c>
      <c r="I15" s="58">
        <f t="shared" si="2"/>
        <v>0.026388888888888906</v>
      </c>
      <c r="J15" s="62">
        <f t="shared" si="3"/>
        <v>76.00000000000004</v>
      </c>
      <c r="K15" s="154"/>
      <c r="L15" s="81">
        <v>14.45</v>
      </c>
      <c r="M15" s="62"/>
      <c r="N15" s="65">
        <f t="shared" si="4"/>
        <v>14.45</v>
      </c>
      <c r="O15" s="155"/>
      <c r="P15" s="61">
        <v>6.3</v>
      </c>
      <c r="Q15" s="62"/>
      <c r="R15" s="63">
        <f t="shared" si="5"/>
        <v>6.3</v>
      </c>
      <c r="S15" s="64"/>
      <c r="T15" s="62"/>
      <c r="U15" s="59">
        <f t="shared" si="6"/>
        <v>0</v>
      </c>
      <c r="V15" s="90"/>
      <c r="W15" s="61">
        <v>40.1</v>
      </c>
      <c r="X15" s="62"/>
      <c r="Y15" s="65">
        <f t="shared" si="7"/>
        <v>40.1</v>
      </c>
      <c r="Z15" s="67">
        <v>500</v>
      </c>
      <c r="AA15" s="89">
        <f t="shared" si="8"/>
        <v>136.85000000000005</v>
      </c>
      <c r="AB15" s="68">
        <f t="shared" si="9"/>
        <v>363.15</v>
      </c>
    </row>
    <row r="16" spans="1:28" s="133" customFormat="1" ht="14.25" customHeight="1">
      <c r="A16" s="27">
        <v>14</v>
      </c>
      <c r="B16" s="28"/>
      <c r="C16" s="152" t="s">
        <v>71</v>
      </c>
      <c r="D16" s="153" t="s">
        <v>57</v>
      </c>
      <c r="E16" s="29">
        <v>0.6958333333333333</v>
      </c>
      <c r="F16" s="30">
        <v>0.7125</v>
      </c>
      <c r="G16" s="31">
        <f t="shared" si="0"/>
        <v>0.01666666666666672</v>
      </c>
      <c r="H16" s="79">
        <f t="shared" si="1"/>
        <v>0</v>
      </c>
      <c r="I16" s="58">
        <f t="shared" si="2"/>
        <v>0.01666666666666672</v>
      </c>
      <c r="J16" s="62">
        <f t="shared" si="3"/>
        <v>48.00000000000015</v>
      </c>
      <c r="K16" s="154"/>
      <c r="L16" s="81">
        <v>17.59</v>
      </c>
      <c r="M16" s="62">
        <v>5</v>
      </c>
      <c r="N16" s="65">
        <f t="shared" si="4"/>
        <v>22.59</v>
      </c>
      <c r="O16" s="155"/>
      <c r="P16" s="61">
        <v>7.87</v>
      </c>
      <c r="Q16" s="62"/>
      <c r="R16" s="63">
        <f t="shared" si="5"/>
        <v>7.87</v>
      </c>
      <c r="S16" s="64"/>
      <c r="T16" s="62"/>
      <c r="U16" s="59">
        <f t="shared" si="6"/>
        <v>0</v>
      </c>
      <c r="V16" s="90"/>
      <c r="W16" s="61">
        <v>59.93</v>
      </c>
      <c r="X16" s="62"/>
      <c r="Y16" s="65">
        <f t="shared" si="7"/>
        <v>59.93</v>
      </c>
      <c r="Z16" s="67">
        <v>500</v>
      </c>
      <c r="AA16" s="89">
        <f t="shared" si="8"/>
        <v>138.39000000000016</v>
      </c>
      <c r="AB16" s="68">
        <f t="shared" si="9"/>
        <v>361.60999999999984</v>
      </c>
    </row>
    <row r="17" spans="1:28" s="133" customFormat="1" ht="14.25" customHeight="1">
      <c r="A17" s="27">
        <v>15</v>
      </c>
      <c r="B17" s="28"/>
      <c r="C17" s="152" t="s">
        <v>73</v>
      </c>
      <c r="D17" s="153" t="s">
        <v>64</v>
      </c>
      <c r="E17" s="29">
        <v>0.6583333333333333</v>
      </c>
      <c r="F17" s="30">
        <v>0.6736111111111112</v>
      </c>
      <c r="G17" s="31">
        <f t="shared" si="0"/>
        <v>0.015277777777777835</v>
      </c>
      <c r="H17" s="79">
        <f t="shared" si="1"/>
        <v>0</v>
      </c>
      <c r="I17" s="58">
        <f t="shared" si="2"/>
        <v>0.015277777777777835</v>
      </c>
      <c r="J17" s="62">
        <f t="shared" si="3"/>
        <v>44.00000000000016</v>
      </c>
      <c r="K17" s="154"/>
      <c r="L17" s="81">
        <v>15.74</v>
      </c>
      <c r="M17" s="62"/>
      <c r="N17" s="65">
        <f t="shared" si="4"/>
        <v>15.74</v>
      </c>
      <c r="O17" s="155"/>
      <c r="P17" s="61">
        <v>12.42</v>
      </c>
      <c r="Q17" s="62">
        <v>10</v>
      </c>
      <c r="R17" s="63">
        <f t="shared" si="5"/>
        <v>22.42</v>
      </c>
      <c r="S17" s="64"/>
      <c r="T17" s="62"/>
      <c r="U17" s="59">
        <f t="shared" si="6"/>
        <v>0</v>
      </c>
      <c r="V17" s="90"/>
      <c r="W17" s="61">
        <v>52.97</v>
      </c>
      <c r="X17" s="62">
        <v>5</v>
      </c>
      <c r="Y17" s="65">
        <f t="shared" si="7"/>
        <v>57.97</v>
      </c>
      <c r="Z17" s="67">
        <v>500</v>
      </c>
      <c r="AA17" s="89">
        <f t="shared" si="8"/>
        <v>140.13000000000017</v>
      </c>
      <c r="AB17" s="68">
        <f t="shared" si="9"/>
        <v>359.86999999999983</v>
      </c>
    </row>
    <row r="18" spans="1:28" s="133" customFormat="1" ht="14.25" customHeight="1">
      <c r="A18" s="27">
        <v>16</v>
      </c>
      <c r="B18" s="28"/>
      <c r="C18" s="152" t="s">
        <v>67</v>
      </c>
      <c r="D18" s="153" t="s">
        <v>64</v>
      </c>
      <c r="E18" s="29">
        <v>0.675</v>
      </c>
      <c r="F18" s="30">
        <v>0.6923611111111111</v>
      </c>
      <c r="G18" s="31">
        <f t="shared" si="0"/>
        <v>0.01736111111111105</v>
      </c>
      <c r="H18" s="79">
        <f t="shared" si="1"/>
        <v>0</v>
      </c>
      <c r="I18" s="58">
        <f t="shared" si="2"/>
        <v>0.01736111111111105</v>
      </c>
      <c r="J18" s="62">
        <f t="shared" si="3"/>
        <v>49.99999999999982</v>
      </c>
      <c r="K18" s="154"/>
      <c r="L18" s="81">
        <v>17.77</v>
      </c>
      <c r="M18" s="62"/>
      <c r="N18" s="65">
        <f t="shared" si="4"/>
        <v>17.77</v>
      </c>
      <c r="O18" s="155"/>
      <c r="P18" s="61">
        <v>14</v>
      </c>
      <c r="Q18" s="62">
        <v>10</v>
      </c>
      <c r="R18" s="63">
        <f t="shared" si="5"/>
        <v>24</v>
      </c>
      <c r="S18" s="64"/>
      <c r="T18" s="62"/>
      <c r="U18" s="59">
        <f t="shared" si="6"/>
        <v>0</v>
      </c>
      <c r="V18" s="90"/>
      <c r="W18" s="61">
        <v>52.81</v>
      </c>
      <c r="X18" s="62"/>
      <c r="Y18" s="65">
        <f t="shared" si="7"/>
        <v>52.81</v>
      </c>
      <c r="Z18" s="67">
        <v>500</v>
      </c>
      <c r="AA18" s="89">
        <f t="shared" si="8"/>
        <v>144.5799999999998</v>
      </c>
      <c r="AB18" s="68">
        <f t="shared" si="9"/>
        <v>355.4200000000002</v>
      </c>
    </row>
    <row r="19" spans="1:28" s="133" customFormat="1" ht="14.25" customHeight="1">
      <c r="A19" s="27">
        <v>17</v>
      </c>
      <c r="B19" s="28"/>
      <c r="C19" s="152" t="s">
        <v>69</v>
      </c>
      <c r="D19" s="153" t="s">
        <v>47</v>
      </c>
      <c r="E19" s="29">
        <v>0.6013888888888889</v>
      </c>
      <c r="F19" s="30">
        <v>0.6208333333333333</v>
      </c>
      <c r="G19" s="31">
        <f t="shared" si="0"/>
        <v>0.019444444444444486</v>
      </c>
      <c r="H19" s="79">
        <f t="shared" si="1"/>
        <v>0</v>
      </c>
      <c r="I19" s="58">
        <f t="shared" si="2"/>
        <v>0.019444444444444486</v>
      </c>
      <c r="J19" s="62">
        <f t="shared" si="3"/>
        <v>56.00000000000013</v>
      </c>
      <c r="K19" s="154"/>
      <c r="L19" s="81">
        <v>20.17</v>
      </c>
      <c r="M19" s="62"/>
      <c r="N19" s="65">
        <f t="shared" si="4"/>
        <v>20.17</v>
      </c>
      <c r="O19" s="155"/>
      <c r="P19" s="61">
        <v>8.89</v>
      </c>
      <c r="Q19" s="62">
        <v>10</v>
      </c>
      <c r="R19" s="63">
        <f t="shared" si="5"/>
        <v>18.89</v>
      </c>
      <c r="S19" s="64"/>
      <c r="T19" s="62"/>
      <c r="U19" s="59">
        <f t="shared" si="6"/>
        <v>0</v>
      </c>
      <c r="V19" s="90"/>
      <c r="W19" s="61">
        <v>58.6</v>
      </c>
      <c r="X19" s="62">
        <v>5</v>
      </c>
      <c r="Y19" s="65">
        <f t="shared" si="7"/>
        <v>63.6</v>
      </c>
      <c r="Z19" s="67">
        <v>500</v>
      </c>
      <c r="AA19" s="89">
        <f t="shared" si="8"/>
        <v>158.66000000000014</v>
      </c>
      <c r="AB19" s="68">
        <f t="shared" si="9"/>
        <v>341.33999999999986</v>
      </c>
    </row>
    <row r="20" spans="1:28" s="133" customFormat="1" ht="14.25" customHeight="1">
      <c r="A20" s="27">
        <v>18</v>
      </c>
      <c r="B20" s="28"/>
      <c r="C20" s="152" t="s">
        <v>78</v>
      </c>
      <c r="D20" s="153" t="s">
        <v>64</v>
      </c>
      <c r="E20" s="29">
        <v>0.6916666666666668</v>
      </c>
      <c r="F20" s="30">
        <v>0.7152777777777778</v>
      </c>
      <c r="G20" s="31">
        <f t="shared" si="0"/>
        <v>0.023611111111111027</v>
      </c>
      <c r="H20" s="79">
        <f t="shared" si="1"/>
        <v>0.00034722222222222224</v>
      </c>
      <c r="I20" s="58">
        <f t="shared" si="2"/>
        <v>0.023263888888888806</v>
      </c>
      <c r="J20" s="62">
        <f t="shared" si="3"/>
        <v>66.99999999999976</v>
      </c>
      <c r="K20" s="154"/>
      <c r="L20" s="81">
        <v>19.91</v>
      </c>
      <c r="M20" s="62"/>
      <c r="N20" s="65">
        <f t="shared" si="4"/>
        <v>19.91</v>
      </c>
      <c r="O20" s="90">
        <v>0.00034722222222222224</v>
      </c>
      <c r="P20" s="61">
        <v>13.87</v>
      </c>
      <c r="Q20" s="62"/>
      <c r="R20" s="63">
        <f t="shared" si="5"/>
        <v>13.87</v>
      </c>
      <c r="S20" s="64"/>
      <c r="T20" s="62"/>
      <c r="U20" s="59">
        <f t="shared" si="6"/>
        <v>0</v>
      </c>
      <c r="V20" s="90"/>
      <c r="W20" s="61">
        <v>57.94</v>
      </c>
      <c r="X20" s="62"/>
      <c r="Y20" s="65">
        <f t="shared" si="7"/>
        <v>57.94</v>
      </c>
      <c r="Z20" s="67">
        <v>500</v>
      </c>
      <c r="AA20" s="89">
        <f t="shared" si="8"/>
        <v>158.71999999999974</v>
      </c>
      <c r="AB20" s="68">
        <f t="shared" si="9"/>
        <v>341.28000000000026</v>
      </c>
    </row>
    <row r="21" spans="1:28" s="133" customFormat="1" ht="14.25" customHeight="1" thickBot="1">
      <c r="A21" s="27">
        <v>19</v>
      </c>
      <c r="B21" s="28"/>
      <c r="C21" s="156" t="s">
        <v>60</v>
      </c>
      <c r="D21" s="157" t="s">
        <v>40</v>
      </c>
      <c r="E21" s="29">
        <v>0.6361111111111112</v>
      </c>
      <c r="F21" s="30">
        <v>0.6625</v>
      </c>
      <c r="G21" s="31">
        <f t="shared" si="0"/>
        <v>0.026388888888888795</v>
      </c>
      <c r="H21" s="79">
        <f t="shared" si="1"/>
        <v>0.001388888888888889</v>
      </c>
      <c r="I21" s="58">
        <f t="shared" si="2"/>
        <v>0.024999999999999908</v>
      </c>
      <c r="J21" s="62">
        <f t="shared" si="3"/>
        <v>71.99999999999974</v>
      </c>
      <c r="K21" s="154"/>
      <c r="L21" s="81">
        <v>18.23</v>
      </c>
      <c r="M21" s="62"/>
      <c r="N21" s="65">
        <f t="shared" si="4"/>
        <v>18.23</v>
      </c>
      <c r="O21" s="155"/>
      <c r="P21" s="61">
        <v>7.83</v>
      </c>
      <c r="Q21" s="62"/>
      <c r="R21" s="63">
        <f t="shared" si="5"/>
        <v>7.83</v>
      </c>
      <c r="S21" s="64"/>
      <c r="T21" s="62">
        <v>2</v>
      </c>
      <c r="U21" s="59">
        <f t="shared" si="6"/>
        <v>2</v>
      </c>
      <c r="V21" s="90">
        <v>0.001388888888888889</v>
      </c>
      <c r="W21" s="61">
        <v>59.69</v>
      </c>
      <c r="X21" s="62"/>
      <c r="Y21" s="65">
        <f t="shared" si="7"/>
        <v>59.69</v>
      </c>
      <c r="Z21" s="67">
        <v>500</v>
      </c>
      <c r="AA21" s="89">
        <f t="shared" si="8"/>
        <v>159.74999999999974</v>
      </c>
      <c r="AB21" s="68">
        <f t="shared" si="9"/>
        <v>340.2500000000002</v>
      </c>
    </row>
  </sheetData>
  <sheetProtection/>
  <mergeCells count="12">
    <mergeCell ref="AA1:AA2"/>
    <mergeCell ref="AB1:AB2"/>
    <mergeCell ref="S1:U1"/>
    <mergeCell ref="O1:R1"/>
    <mergeCell ref="V1:Y1"/>
    <mergeCell ref="K1:N1"/>
    <mergeCell ref="A1:A2"/>
    <mergeCell ref="B1:B2"/>
    <mergeCell ref="D1:D2"/>
    <mergeCell ref="E1:J1"/>
    <mergeCell ref="Z1:Z2"/>
    <mergeCell ref="C1:C2"/>
  </mergeCells>
  <printOptions horizontalCentered="1"/>
  <pageMargins left="0.75" right="0.75" top="0.5905511811023623" bottom="0" header="0" footer="0"/>
  <pageSetup fitToHeight="1" fitToWidth="1" orientation="landscape" paperSize="9" scale="74" r:id="rId1"/>
  <headerFooter alignWithMargins="0">
    <oddHeader>&amp;C&amp;A</oddHeader>
    <oddFooter>&amp;C7. Tekmovanje v orientaciji Regije Ljubljana III, Komenda 28.5.2011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"/>
  <sheetViews>
    <sheetView tabSelected="1" zoomScale="75" zoomScaleNormal="75" workbookViewId="0" topLeftCell="A1">
      <selection activeCell="AK20" sqref="AK20"/>
    </sheetView>
  </sheetViews>
  <sheetFormatPr defaultColWidth="9.140625" defaultRowHeight="12.75"/>
  <cols>
    <col min="1" max="1" width="3.28125" style="0" customWidth="1"/>
    <col min="2" max="2" width="5.7109375" style="7" hidden="1" customWidth="1"/>
    <col min="3" max="3" width="17.57421875" style="7" customWidth="1"/>
    <col min="4" max="4" width="15.421875" style="0" customWidth="1"/>
    <col min="5" max="6" width="6.421875" style="0" bestFit="1" customWidth="1"/>
    <col min="7" max="7" width="6.28125" style="0" customWidth="1"/>
    <col min="8" max="8" width="8.421875" style="0" customWidth="1"/>
    <col min="9" max="9" width="8.8515625" style="0" customWidth="1"/>
    <col min="10" max="10" width="5.28125" style="0" customWidth="1"/>
    <col min="11" max="11" width="5.28125" style="0" hidden="1" customWidth="1"/>
    <col min="12" max="12" width="6.421875" style="1" bestFit="1" customWidth="1"/>
    <col min="13" max="13" width="5.28125" style="1" customWidth="1"/>
    <col min="14" max="14" width="6.421875" style="0" bestFit="1" customWidth="1"/>
    <col min="15" max="15" width="8.00390625" style="0" customWidth="1"/>
    <col min="16" max="16" width="7.57421875" style="0" customWidth="1"/>
    <col min="17" max="17" width="5.28125" style="0" customWidth="1"/>
    <col min="18" max="18" width="6.421875" style="0" bestFit="1" customWidth="1"/>
    <col min="19" max="19" width="8.140625" style="0" bestFit="1" customWidth="1"/>
    <col min="20" max="20" width="6.421875" style="0" bestFit="1" customWidth="1"/>
    <col min="21" max="21" width="5.28125" style="0" customWidth="1"/>
    <col min="22" max="22" width="6.421875" style="0" bestFit="1" customWidth="1"/>
    <col min="23" max="23" width="6.57421875" style="0" customWidth="1"/>
    <col min="24" max="24" width="6.7109375" style="0" customWidth="1"/>
    <col min="25" max="25" width="5.28125" style="0" customWidth="1"/>
    <col min="26" max="26" width="8.28125" style="0" customWidth="1"/>
    <col min="27" max="28" width="7.421875" style="0" customWidth="1"/>
    <col min="29" max="29" width="8.8515625" style="0" customWidth="1"/>
    <col min="30" max="30" width="8.140625" style="0" bestFit="1" customWidth="1"/>
    <col min="31" max="31" width="6.421875" style="0" bestFit="1" customWidth="1"/>
    <col min="32" max="32" width="5.28125" style="0" customWidth="1"/>
    <col min="33" max="33" width="6.421875" style="0" bestFit="1" customWidth="1"/>
    <col min="34" max="34" width="6.28125" style="0" customWidth="1"/>
    <col min="35" max="35" width="7.57421875" style="0" bestFit="1" customWidth="1"/>
    <col min="36" max="36" width="9.7109375" style="0" customWidth="1"/>
    <col min="37" max="37" width="5.28125" style="0" customWidth="1"/>
  </cols>
  <sheetData>
    <row r="1" spans="1:37" ht="115.5" customHeight="1" thickBot="1">
      <c r="A1" s="181" t="s">
        <v>20</v>
      </c>
      <c r="B1" s="181" t="s">
        <v>21</v>
      </c>
      <c r="C1" s="192" t="s">
        <v>0</v>
      </c>
      <c r="D1" s="190" t="s">
        <v>44</v>
      </c>
      <c r="E1" s="193" t="s">
        <v>6</v>
      </c>
      <c r="F1" s="194"/>
      <c r="G1" s="194"/>
      <c r="H1" s="194"/>
      <c r="I1" s="194"/>
      <c r="J1" s="195"/>
      <c r="K1" s="183" t="s">
        <v>22</v>
      </c>
      <c r="L1" s="184"/>
      <c r="M1" s="184"/>
      <c r="N1" s="185"/>
      <c r="O1" s="183" t="s">
        <v>7</v>
      </c>
      <c r="P1" s="184"/>
      <c r="Q1" s="184"/>
      <c r="R1" s="185"/>
      <c r="S1" s="183" t="s">
        <v>27</v>
      </c>
      <c r="T1" s="184"/>
      <c r="U1" s="184"/>
      <c r="V1" s="185"/>
      <c r="W1" s="183" t="s">
        <v>8</v>
      </c>
      <c r="X1" s="184"/>
      <c r="Y1" s="184"/>
      <c r="Z1" s="185"/>
      <c r="AA1" s="183" t="s">
        <v>29</v>
      </c>
      <c r="AB1" s="184"/>
      <c r="AC1" s="185"/>
      <c r="AD1" s="183" t="s">
        <v>26</v>
      </c>
      <c r="AE1" s="184"/>
      <c r="AF1" s="184"/>
      <c r="AG1" s="185"/>
      <c r="AH1" s="181" t="s">
        <v>1</v>
      </c>
      <c r="AI1" s="181" t="s">
        <v>4</v>
      </c>
      <c r="AJ1" s="181" t="s">
        <v>2</v>
      </c>
      <c r="AK1" s="4"/>
    </row>
    <row r="2" spans="1:37" ht="63.75" thickBot="1">
      <c r="A2" s="182"/>
      <c r="B2" s="182"/>
      <c r="C2" s="191"/>
      <c r="D2" s="191"/>
      <c r="E2" s="8" t="s">
        <v>15</v>
      </c>
      <c r="F2" s="9" t="s">
        <v>16</v>
      </c>
      <c r="G2" s="9" t="s">
        <v>17</v>
      </c>
      <c r="H2" s="8" t="s">
        <v>25</v>
      </c>
      <c r="I2" s="9" t="s">
        <v>18</v>
      </c>
      <c r="J2" s="10" t="s">
        <v>19</v>
      </c>
      <c r="K2" s="8" t="s">
        <v>25</v>
      </c>
      <c r="L2" s="9" t="s">
        <v>23</v>
      </c>
      <c r="M2" s="9" t="s">
        <v>24</v>
      </c>
      <c r="N2" s="10" t="s">
        <v>5</v>
      </c>
      <c r="O2" s="8" t="s">
        <v>25</v>
      </c>
      <c r="P2" s="9" t="s">
        <v>23</v>
      </c>
      <c r="Q2" s="9" t="s">
        <v>24</v>
      </c>
      <c r="R2" s="10" t="s">
        <v>5</v>
      </c>
      <c r="S2" s="8" t="s">
        <v>25</v>
      </c>
      <c r="T2" s="9" t="s">
        <v>23</v>
      </c>
      <c r="U2" s="9" t="s">
        <v>24</v>
      </c>
      <c r="V2" s="10" t="s">
        <v>5</v>
      </c>
      <c r="W2" s="8" t="s">
        <v>25</v>
      </c>
      <c r="X2" s="9" t="s">
        <v>23</v>
      </c>
      <c r="Y2" s="9" t="s">
        <v>24</v>
      </c>
      <c r="Z2" s="10" t="s">
        <v>5</v>
      </c>
      <c r="AA2" s="8" t="s">
        <v>25</v>
      </c>
      <c r="AB2" s="9" t="s">
        <v>24</v>
      </c>
      <c r="AC2" s="10" t="s">
        <v>5</v>
      </c>
      <c r="AD2" s="8" t="s">
        <v>25</v>
      </c>
      <c r="AE2" s="9" t="s">
        <v>23</v>
      </c>
      <c r="AF2" s="9" t="s">
        <v>24</v>
      </c>
      <c r="AG2" s="10" t="s">
        <v>5</v>
      </c>
      <c r="AH2" s="182"/>
      <c r="AI2" s="182"/>
      <c r="AJ2" s="182"/>
      <c r="AK2" s="6"/>
    </row>
    <row r="3" spans="1:36" s="133" customFormat="1" ht="12.75">
      <c r="A3" s="38">
        <v>1</v>
      </c>
      <c r="B3" s="163"/>
      <c r="C3" s="142" t="s">
        <v>83</v>
      </c>
      <c r="D3" s="132" t="s">
        <v>45</v>
      </c>
      <c r="E3" s="40">
        <v>0.6652777777777777</v>
      </c>
      <c r="F3" s="41">
        <v>0.6854166666666667</v>
      </c>
      <c r="G3" s="42">
        <f aca="true" t="shared" si="0" ref="G3:G21">F3-E3</f>
        <v>0.02013888888888893</v>
      </c>
      <c r="H3" s="43">
        <f aca="true" t="shared" si="1" ref="H3:H21">AA3+O3+AD3+S3+W3</f>
        <v>0.00034722222222222224</v>
      </c>
      <c r="I3" s="43">
        <f aca="true" t="shared" si="2" ref="I3:I21">G3-H3</f>
        <v>0.019791666666666707</v>
      </c>
      <c r="J3" s="44">
        <f aca="true" t="shared" si="3" ref="J3:J21">I3*2*3600/2.5</f>
        <v>57.000000000000114</v>
      </c>
      <c r="K3" s="45"/>
      <c r="L3" s="46">
        <v>12.32</v>
      </c>
      <c r="M3" s="47"/>
      <c r="N3" s="48">
        <f aca="true" t="shared" si="4" ref="N3:N21">L3+M3</f>
        <v>12.32</v>
      </c>
      <c r="O3" s="70">
        <v>0.00034722222222222224</v>
      </c>
      <c r="P3" s="46">
        <v>4.55</v>
      </c>
      <c r="Q3" s="47"/>
      <c r="R3" s="50">
        <f aca="true" t="shared" si="5" ref="R3:R21">P3+Q3</f>
        <v>4.55</v>
      </c>
      <c r="S3" s="90"/>
      <c r="T3" s="46">
        <v>28.3</v>
      </c>
      <c r="U3" s="47"/>
      <c r="V3" s="50">
        <f aca="true" t="shared" si="6" ref="V3:V21">T3+U3</f>
        <v>28.3</v>
      </c>
      <c r="W3" s="90"/>
      <c r="X3" s="46">
        <v>9.06</v>
      </c>
      <c r="Y3" s="47"/>
      <c r="Z3" s="158">
        <f aca="true" t="shared" si="7" ref="Z3:Z21">X3+Y3</f>
        <v>9.06</v>
      </c>
      <c r="AA3" s="90"/>
      <c r="AB3" s="47">
        <v>0</v>
      </c>
      <c r="AC3" s="51">
        <f>AB3</f>
        <v>0</v>
      </c>
      <c r="AD3" s="90"/>
      <c r="AE3" s="46">
        <v>38.54</v>
      </c>
      <c r="AF3" s="47"/>
      <c r="AG3" s="48">
        <f aca="true" t="shared" si="8" ref="AG3:AG21">AE3+AF3</f>
        <v>38.54</v>
      </c>
      <c r="AH3" s="52">
        <v>500</v>
      </c>
      <c r="AI3" s="46">
        <f aca="true" t="shared" si="9" ref="AI3:AI21">J3+N3+AC3+R3+AG3+V3+Z3</f>
        <v>149.77000000000012</v>
      </c>
      <c r="AJ3" s="53">
        <f aca="true" t="shared" si="10" ref="AJ3:AJ21">AH3-AI3</f>
        <v>350.2299999999999</v>
      </c>
    </row>
    <row r="4" spans="1:36" s="133" customFormat="1" ht="12.75">
      <c r="A4" s="54">
        <v>2</v>
      </c>
      <c r="B4" s="28"/>
      <c r="C4" s="153" t="s">
        <v>35</v>
      </c>
      <c r="D4" s="138" t="s">
        <v>40</v>
      </c>
      <c r="E4" s="56">
        <v>0.6152777777777778</v>
      </c>
      <c r="F4" s="30">
        <v>0.6333333333333333</v>
      </c>
      <c r="G4" s="57">
        <f t="shared" si="0"/>
        <v>0.01805555555555549</v>
      </c>
      <c r="H4" s="58">
        <f t="shared" si="1"/>
        <v>0</v>
      </c>
      <c r="I4" s="58">
        <f t="shared" si="2"/>
        <v>0.01805555555555549</v>
      </c>
      <c r="J4" s="59">
        <f t="shared" si="3"/>
        <v>51.999999999999815</v>
      </c>
      <c r="K4" s="69"/>
      <c r="L4" s="61">
        <v>12.7</v>
      </c>
      <c r="M4" s="62"/>
      <c r="N4" s="63">
        <f t="shared" si="4"/>
        <v>12.7</v>
      </c>
      <c r="O4" s="70"/>
      <c r="P4" s="61">
        <v>6.34</v>
      </c>
      <c r="Q4" s="62"/>
      <c r="R4" s="65">
        <f t="shared" si="5"/>
        <v>6.34</v>
      </c>
      <c r="S4" s="90"/>
      <c r="T4" s="61">
        <v>34.4</v>
      </c>
      <c r="U4" s="62"/>
      <c r="V4" s="65">
        <f t="shared" si="6"/>
        <v>34.4</v>
      </c>
      <c r="W4" s="90"/>
      <c r="X4" s="61">
        <v>10.57</v>
      </c>
      <c r="Y4" s="62"/>
      <c r="Z4" s="159">
        <f t="shared" si="7"/>
        <v>10.57</v>
      </c>
      <c r="AA4" s="90"/>
      <c r="AB4" s="62">
        <v>2</v>
      </c>
      <c r="AC4" s="66">
        <f>AB4</f>
        <v>2</v>
      </c>
      <c r="AD4" s="90"/>
      <c r="AE4" s="61">
        <v>36.95</v>
      </c>
      <c r="AF4" s="62"/>
      <c r="AG4" s="63">
        <f t="shared" si="8"/>
        <v>36.95</v>
      </c>
      <c r="AH4" s="67">
        <v>500</v>
      </c>
      <c r="AI4" s="61">
        <f t="shared" si="9"/>
        <v>154.9599999999998</v>
      </c>
      <c r="AJ4" s="68">
        <f t="shared" si="10"/>
        <v>345.0400000000002</v>
      </c>
    </row>
    <row r="5" spans="1:36" s="133" customFormat="1" ht="12.75">
      <c r="A5" s="54">
        <v>3</v>
      </c>
      <c r="B5" s="28"/>
      <c r="C5" s="153" t="s">
        <v>34</v>
      </c>
      <c r="D5" s="136" t="s">
        <v>46</v>
      </c>
      <c r="E5" s="56">
        <v>0.6375</v>
      </c>
      <c r="F5" s="30">
        <v>0.6590277777777778</v>
      </c>
      <c r="G5" s="57">
        <f t="shared" si="0"/>
        <v>0.021527777777777812</v>
      </c>
      <c r="H5" s="58">
        <f t="shared" si="1"/>
        <v>0.0006944444444444445</v>
      </c>
      <c r="I5" s="58">
        <f t="shared" si="2"/>
        <v>0.020833333333333367</v>
      </c>
      <c r="J5" s="59">
        <f t="shared" si="3"/>
        <v>60.00000000000009</v>
      </c>
      <c r="K5" s="69"/>
      <c r="L5" s="61">
        <v>13.63</v>
      </c>
      <c r="M5" s="62"/>
      <c r="N5" s="63">
        <f t="shared" si="4"/>
        <v>13.63</v>
      </c>
      <c r="O5" s="70"/>
      <c r="P5" s="61">
        <v>6.57</v>
      </c>
      <c r="Q5" s="62"/>
      <c r="R5" s="65">
        <f t="shared" si="5"/>
        <v>6.57</v>
      </c>
      <c r="S5" s="90"/>
      <c r="T5" s="61">
        <v>29.6</v>
      </c>
      <c r="U5" s="62"/>
      <c r="V5" s="65">
        <f t="shared" si="6"/>
        <v>29.6</v>
      </c>
      <c r="W5" s="90"/>
      <c r="X5" s="61">
        <v>14.65</v>
      </c>
      <c r="Y5" s="62"/>
      <c r="Z5" s="159">
        <f t="shared" si="7"/>
        <v>14.65</v>
      </c>
      <c r="AA5" s="90"/>
      <c r="AB5" s="62">
        <v>0</v>
      </c>
      <c r="AC5" s="66">
        <f>AB5</f>
        <v>0</v>
      </c>
      <c r="AD5" s="90">
        <v>0.0006944444444444445</v>
      </c>
      <c r="AE5" s="61">
        <v>34.85</v>
      </c>
      <c r="AF5" s="62"/>
      <c r="AG5" s="63">
        <f t="shared" si="8"/>
        <v>34.85</v>
      </c>
      <c r="AH5" s="67">
        <v>500</v>
      </c>
      <c r="AI5" s="61">
        <f t="shared" si="9"/>
        <v>159.3000000000001</v>
      </c>
      <c r="AJ5" s="68">
        <f t="shared" si="10"/>
        <v>340.69999999999993</v>
      </c>
    </row>
    <row r="6" spans="1:36" s="133" customFormat="1" ht="12.75">
      <c r="A6" s="54">
        <v>4</v>
      </c>
      <c r="B6" s="28"/>
      <c r="C6" s="153" t="s">
        <v>59</v>
      </c>
      <c r="D6" s="136" t="s">
        <v>48</v>
      </c>
      <c r="E6" s="56">
        <v>0.6819444444444445</v>
      </c>
      <c r="F6" s="30">
        <v>0.7041666666666666</v>
      </c>
      <c r="G6" s="57">
        <f t="shared" si="0"/>
        <v>0.022222222222222143</v>
      </c>
      <c r="H6" s="58">
        <f t="shared" si="1"/>
        <v>0</v>
      </c>
      <c r="I6" s="58">
        <f t="shared" si="2"/>
        <v>0.022222222222222143</v>
      </c>
      <c r="J6" s="59">
        <f t="shared" si="3"/>
        <v>63.99999999999977</v>
      </c>
      <c r="K6" s="69"/>
      <c r="L6" s="61">
        <v>13</v>
      </c>
      <c r="M6" s="62"/>
      <c r="N6" s="63">
        <f t="shared" si="4"/>
        <v>13</v>
      </c>
      <c r="O6" s="70"/>
      <c r="P6" s="61">
        <v>5.6</v>
      </c>
      <c r="Q6" s="62"/>
      <c r="R6" s="65">
        <f t="shared" si="5"/>
        <v>5.6</v>
      </c>
      <c r="S6" s="90"/>
      <c r="T6" s="61">
        <v>30.2</v>
      </c>
      <c r="U6" s="62"/>
      <c r="V6" s="65">
        <f t="shared" si="6"/>
        <v>30.2</v>
      </c>
      <c r="W6" s="90"/>
      <c r="X6" s="61">
        <v>14.35</v>
      </c>
      <c r="Y6" s="62"/>
      <c r="Z6" s="159">
        <f t="shared" si="7"/>
        <v>14.35</v>
      </c>
      <c r="AA6" s="90"/>
      <c r="AB6" s="62">
        <v>0</v>
      </c>
      <c r="AC6" s="66"/>
      <c r="AD6" s="90"/>
      <c r="AE6" s="61">
        <v>34.4</v>
      </c>
      <c r="AF6" s="62"/>
      <c r="AG6" s="63">
        <f t="shared" si="8"/>
        <v>34.4</v>
      </c>
      <c r="AH6" s="67">
        <v>500</v>
      </c>
      <c r="AI6" s="61">
        <f t="shared" si="9"/>
        <v>161.54999999999976</v>
      </c>
      <c r="AJ6" s="68">
        <f t="shared" si="10"/>
        <v>338.4500000000003</v>
      </c>
    </row>
    <row r="7" spans="1:36" s="133" customFormat="1" ht="12.75">
      <c r="A7" s="54">
        <v>5</v>
      </c>
      <c r="B7" s="28"/>
      <c r="C7" s="153" t="s">
        <v>85</v>
      </c>
      <c r="D7" s="136" t="s">
        <v>47</v>
      </c>
      <c r="E7" s="56">
        <v>0.6875</v>
      </c>
      <c r="F7" s="30">
        <v>0.7069444444444444</v>
      </c>
      <c r="G7" s="57">
        <f t="shared" si="0"/>
        <v>0.019444444444444375</v>
      </c>
      <c r="H7" s="58">
        <f t="shared" si="1"/>
        <v>0</v>
      </c>
      <c r="I7" s="58">
        <f t="shared" si="2"/>
        <v>0.019444444444444375</v>
      </c>
      <c r="J7" s="59">
        <f t="shared" si="3"/>
        <v>55.999999999999794</v>
      </c>
      <c r="K7" s="60"/>
      <c r="L7" s="61">
        <v>12.35</v>
      </c>
      <c r="M7" s="62"/>
      <c r="N7" s="63">
        <f t="shared" si="4"/>
        <v>12.35</v>
      </c>
      <c r="O7" s="70"/>
      <c r="P7" s="61">
        <v>4.34</v>
      </c>
      <c r="Q7" s="62"/>
      <c r="R7" s="65">
        <f t="shared" si="5"/>
        <v>4.34</v>
      </c>
      <c r="S7" s="90"/>
      <c r="T7" s="61">
        <v>40</v>
      </c>
      <c r="U7" s="62"/>
      <c r="V7" s="65">
        <f t="shared" si="6"/>
        <v>40</v>
      </c>
      <c r="W7" s="90"/>
      <c r="X7" s="61">
        <v>10.6</v>
      </c>
      <c r="Y7" s="62"/>
      <c r="Z7" s="159">
        <f t="shared" si="7"/>
        <v>10.6</v>
      </c>
      <c r="AA7" s="90"/>
      <c r="AB7" s="62">
        <v>0</v>
      </c>
      <c r="AC7" s="66">
        <f aca="true" t="shared" si="11" ref="AC7:AC21">AB7</f>
        <v>0</v>
      </c>
      <c r="AD7" s="90"/>
      <c r="AE7" s="61">
        <v>38.9</v>
      </c>
      <c r="AF7" s="62"/>
      <c r="AG7" s="63">
        <f t="shared" si="8"/>
        <v>38.9</v>
      </c>
      <c r="AH7" s="67">
        <v>500</v>
      </c>
      <c r="AI7" s="61">
        <f t="shared" si="9"/>
        <v>162.1899999999998</v>
      </c>
      <c r="AJ7" s="68">
        <f t="shared" si="10"/>
        <v>337.8100000000002</v>
      </c>
    </row>
    <row r="8" spans="1:36" s="133" customFormat="1" ht="12.75">
      <c r="A8" s="54">
        <v>6</v>
      </c>
      <c r="B8" s="28"/>
      <c r="C8" s="153" t="s">
        <v>39</v>
      </c>
      <c r="D8" s="138" t="s">
        <v>40</v>
      </c>
      <c r="E8" s="56">
        <v>0.6597222222222222</v>
      </c>
      <c r="F8" s="30">
        <v>0.6777777777777777</v>
      </c>
      <c r="G8" s="57">
        <f t="shared" si="0"/>
        <v>0.01805555555555549</v>
      </c>
      <c r="H8" s="58">
        <f t="shared" si="1"/>
        <v>0.0010416666666666667</v>
      </c>
      <c r="I8" s="58">
        <f t="shared" si="2"/>
        <v>0.017013888888888825</v>
      </c>
      <c r="J8" s="59">
        <f t="shared" si="3"/>
        <v>48.999999999999815</v>
      </c>
      <c r="K8" s="69"/>
      <c r="L8" s="61">
        <v>12.46</v>
      </c>
      <c r="M8" s="62">
        <v>5</v>
      </c>
      <c r="N8" s="63">
        <f t="shared" si="4"/>
        <v>17.46</v>
      </c>
      <c r="O8" s="70">
        <v>0.0006944444444444445</v>
      </c>
      <c r="P8" s="61">
        <v>6.14</v>
      </c>
      <c r="Q8" s="62">
        <v>10</v>
      </c>
      <c r="R8" s="65">
        <f t="shared" si="5"/>
        <v>16.14</v>
      </c>
      <c r="S8" s="90">
        <v>0.00034722222222222224</v>
      </c>
      <c r="T8" s="61">
        <v>26.6</v>
      </c>
      <c r="U8" s="62"/>
      <c r="V8" s="65">
        <f t="shared" si="6"/>
        <v>26.6</v>
      </c>
      <c r="W8" s="90"/>
      <c r="X8" s="61">
        <v>10.95</v>
      </c>
      <c r="Y8" s="62"/>
      <c r="Z8" s="159">
        <f t="shared" si="7"/>
        <v>10.95</v>
      </c>
      <c r="AA8" s="90"/>
      <c r="AB8" s="62">
        <v>0</v>
      </c>
      <c r="AC8" s="66">
        <f t="shared" si="11"/>
        <v>0</v>
      </c>
      <c r="AD8" s="90"/>
      <c r="AE8" s="61">
        <v>43.11</v>
      </c>
      <c r="AF8" s="62"/>
      <c r="AG8" s="63">
        <f t="shared" si="8"/>
        <v>43.11</v>
      </c>
      <c r="AH8" s="67">
        <v>500</v>
      </c>
      <c r="AI8" s="61">
        <f t="shared" si="9"/>
        <v>163.2599999999998</v>
      </c>
      <c r="AJ8" s="68">
        <f t="shared" si="10"/>
        <v>336.74000000000024</v>
      </c>
    </row>
    <row r="9" spans="1:36" s="133" customFormat="1" ht="12.75">
      <c r="A9" s="54">
        <v>7</v>
      </c>
      <c r="B9" s="28"/>
      <c r="C9" s="153" t="s">
        <v>82</v>
      </c>
      <c r="D9" s="138" t="s">
        <v>48</v>
      </c>
      <c r="E9" s="56">
        <v>0.6319444444444444</v>
      </c>
      <c r="F9" s="30">
        <v>0.6534722222222222</v>
      </c>
      <c r="G9" s="57">
        <f t="shared" si="0"/>
        <v>0.021527777777777812</v>
      </c>
      <c r="H9" s="58">
        <f t="shared" si="1"/>
        <v>0</v>
      </c>
      <c r="I9" s="58">
        <f t="shared" si="2"/>
        <v>0.021527777777777812</v>
      </c>
      <c r="J9" s="59">
        <f t="shared" si="3"/>
        <v>62.0000000000001</v>
      </c>
      <c r="K9" s="60"/>
      <c r="L9" s="61">
        <v>14.68</v>
      </c>
      <c r="M9" s="62"/>
      <c r="N9" s="63">
        <f t="shared" si="4"/>
        <v>14.68</v>
      </c>
      <c r="O9" s="70"/>
      <c r="P9" s="61">
        <v>4.55</v>
      </c>
      <c r="Q9" s="62"/>
      <c r="R9" s="65">
        <f t="shared" si="5"/>
        <v>4.55</v>
      </c>
      <c r="S9" s="90"/>
      <c r="T9" s="61">
        <v>30.5</v>
      </c>
      <c r="U9" s="62"/>
      <c r="V9" s="65">
        <f t="shared" si="6"/>
        <v>30.5</v>
      </c>
      <c r="W9" s="90"/>
      <c r="X9" s="61">
        <v>12.37</v>
      </c>
      <c r="Y9" s="62"/>
      <c r="Z9" s="159">
        <f t="shared" si="7"/>
        <v>12.37</v>
      </c>
      <c r="AA9" s="90"/>
      <c r="AB9" s="62">
        <v>0</v>
      </c>
      <c r="AC9" s="66">
        <f t="shared" si="11"/>
        <v>0</v>
      </c>
      <c r="AD9" s="90"/>
      <c r="AE9" s="61">
        <v>41.16</v>
      </c>
      <c r="AF9" s="62"/>
      <c r="AG9" s="63">
        <f t="shared" si="8"/>
        <v>41.16</v>
      </c>
      <c r="AH9" s="67">
        <v>500</v>
      </c>
      <c r="AI9" s="61">
        <f t="shared" si="9"/>
        <v>165.2600000000001</v>
      </c>
      <c r="AJ9" s="68">
        <f t="shared" si="10"/>
        <v>334.7399999999999</v>
      </c>
    </row>
    <row r="10" spans="1:36" s="133" customFormat="1" ht="12.75">
      <c r="A10" s="54">
        <v>8</v>
      </c>
      <c r="B10" s="28"/>
      <c r="C10" s="153" t="s">
        <v>49</v>
      </c>
      <c r="D10" s="136" t="s">
        <v>49</v>
      </c>
      <c r="E10" s="56">
        <v>0.6430555555555556</v>
      </c>
      <c r="F10" s="30">
        <v>0.6625</v>
      </c>
      <c r="G10" s="57">
        <f t="shared" si="0"/>
        <v>0.019444444444444375</v>
      </c>
      <c r="H10" s="58">
        <f t="shared" si="1"/>
        <v>0</v>
      </c>
      <c r="I10" s="58">
        <f t="shared" si="2"/>
        <v>0.019444444444444375</v>
      </c>
      <c r="J10" s="59">
        <f t="shared" si="3"/>
        <v>55.999999999999794</v>
      </c>
      <c r="K10" s="60"/>
      <c r="L10" s="61">
        <v>13.45</v>
      </c>
      <c r="M10" s="62">
        <v>5</v>
      </c>
      <c r="N10" s="63">
        <f t="shared" si="4"/>
        <v>18.45</v>
      </c>
      <c r="O10" s="70"/>
      <c r="P10" s="61">
        <v>8.46</v>
      </c>
      <c r="Q10" s="62">
        <v>10</v>
      </c>
      <c r="R10" s="65">
        <f t="shared" si="5"/>
        <v>18.46</v>
      </c>
      <c r="S10" s="90"/>
      <c r="T10" s="61">
        <v>35</v>
      </c>
      <c r="U10" s="62"/>
      <c r="V10" s="65">
        <f t="shared" si="6"/>
        <v>35</v>
      </c>
      <c r="W10" s="90"/>
      <c r="X10" s="61">
        <v>10.43</v>
      </c>
      <c r="Y10" s="62"/>
      <c r="Z10" s="159">
        <f t="shared" si="7"/>
        <v>10.43</v>
      </c>
      <c r="AA10" s="90"/>
      <c r="AB10" s="62">
        <v>0</v>
      </c>
      <c r="AC10" s="66">
        <f t="shared" si="11"/>
        <v>0</v>
      </c>
      <c r="AD10" s="90"/>
      <c r="AE10" s="61">
        <v>34.7</v>
      </c>
      <c r="AF10" s="62"/>
      <c r="AG10" s="63">
        <f t="shared" si="8"/>
        <v>34.7</v>
      </c>
      <c r="AH10" s="67">
        <v>500</v>
      </c>
      <c r="AI10" s="61">
        <f t="shared" si="9"/>
        <v>173.0399999999998</v>
      </c>
      <c r="AJ10" s="68">
        <f t="shared" si="10"/>
        <v>326.9600000000002</v>
      </c>
    </row>
    <row r="11" spans="1:36" s="133" customFormat="1" ht="12.75">
      <c r="A11" s="54">
        <v>9</v>
      </c>
      <c r="B11" s="28"/>
      <c r="C11" s="153" t="s">
        <v>73</v>
      </c>
      <c r="D11" s="138" t="s">
        <v>64</v>
      </c>
      <c r="E11" s="56">
        <v>0.6486111111111111</v>
      </c>
      <c r="F11" s="30">
        <v>0.6666666666666666</v>
      </c>
      <c r="G11" s="57">
        <f t="shared" si="0"/>
        <v>0.01805555555555549</v>
      </c>
      <c r="H11" s="58">
        <f t="shared" si="1"/>
        <v>0</v>
      </c>
      <c r="I11" s="58">
        <f t="shared" si="2"/>
        <v>0.01805555555555549</v>
      </c>
      <c r="J11" s="59">
        <f t="shared" si="3"/>
        <v>51.999999999999815</v>
      </c>
      <c r="K11" s="60"/>
      <c r="L11" s="61">
        <v>11.86</v>
      </c>
      <c r="M11" s="62"/>
      <c r="N11" s="63">
        <f t="shared" si="4"/>
        <v>11.86</v>
      </c>
      <c r="O11" s="70"/>
      <c r="P11" s="61">
        <v>9.47</v>
      </c>
      <c r="Q11" s="62"/>
      <c r="R11" s="65">
        <f t="shared" si="5"/>
        <v>9.47</v>
      </c>
      <c r="S11" s="90"/>
      <c r="T11" s="61">
        <v>56.7</v>
      </c>
      <c r="U11" s="62"/>
      <c r="V11" s="65">
        <f t="shared" si="6"/>
        <v>56.7</v>
      </c>
      <c r="W11" s="90"/>
      <c r="X11" s="61">
        <v>12.96</v>
      </c>
      <c r="Y11" s="62"/>
      <c r="Z11" s="159">
        <f t="shared" si="7"/>
        <v>12.96</v>
      </c>
      <c r="AA11" s="90"/>
      <c r="AB11" s="62">
        <v>0</v>
      </c>
      <c r="AC11" s="66">
        <f t="shared" si="11"/>
        <v>0</v>
      </c>
      <c r="AD11" s="90"/>
      <c r="AE11" s="61">
        <v>40.75</v>
      </c>
      <c r="AF11" s="62"/>
      <c r="AG11" s="63">
        <f t="shared" si="8"/>
        <v>40.75</v>
      </c>
      <c r="AH11" s="67">
        <v>500</v>
      </c>
      <c r="AI11" s="61">
        <f t="shared" si="9"/>
        <v>183.7399999999998</v>
      </c>
      <c r="AJ11" s="68">
        <f t="shared" si="10"/>
        <v>316.2600000000002</v>
      </c>
    </row>
    <row r="12" spans="1:36" s="133" customFormat="1" ht="12.75">
      <c r="A12" s="54">
        <v>10</v>
      </c>
      <c r="B12" s="28"/>
      <c r="C12" s="153" t="s">
        <v>67</v>
      </c>
      <c r="D12" s="138" t="s">
        <v>64</v>
      </c>
      <c r="E12" s="56">
        <v>0.6708333333333334</v>
      </c>
      <c r="F12" s="30">
        <v>0.6930555555555555</v>
      </c>
      <c r="G12" s="57">
        <f t="shared" si="0"/>
        <v>0.022222222222222143</v>
      </c>
      <c r="H12" s="58">
        <f t="shared" si="1"/>
        <v>0</v>
      </c>
      <c r="I12" s="58">
        <f t="shared" si="2"/>
        <v>0.022222222222222143</v>
      </c>
      <c r="J12" s="59">
        <f t="shared" si="3"/>
        <v>63.99999999999977</v>
      </c>
      <c r="K12" s="60"/>
      <c r="L12" s="61">
        <v>16.25</v>
      </c>
      <c r="M12" s="62">
        <v>2</v>
      </c>
      <c r="N12" s="63">
        <f t="shared" si="4"/>
        <v>18.25</v>
      </c>
      <c r="O12" s="70"/>
      <c r="P12" s="61">
        <v>8.83</v>
      </c>
      <c r="Q12" s="62"/>
      <c r="R12" s="65">
        <f t="shared" si="5"/>
        <v>8.83</v>
      </c>
      <c r="S12" s="90"/>
      <c r="T12" s="61">
        <v>37.25</v>
      </c>
      <c r="U12" s="62"/>
      <c r="V12" s="65">
        <f t="shared" si="6"/>
        <v>37.25</v>
      </c>
      <c r="W12" s="90"/>
      <c r="X12" s="61">
        <v>12.08</v>
      </c>
      <c r="Y12" s="62"/>
      <c r="Z12" s="159">
        <f t="shared" si="7"/>
        <v>12.08</v>
      </c>
      <c r="AA12" s="90"/>
      <c r="AB12" s="62">
        <v>0</v>
      </c>
      <c r="AC12" s="66">
        <f t="shared" si="11"/>
        <v>0</v>
      </c>
      <c r="AD12" s="90"/>
      <c r="AE12" s="61">
        <v>44.95</v>
      </c>
      <c r="AF12" s="62"/>
      <c r="AG12" s="63">
        <f t="shared" si="8"/>
        <v>44.95</v>
      </c>
      <c r="AH12" s="67">
        <v>500</v>
      </c>
      <c r="AI12" s="61">
        <f t="shared" si="9"/>
        <v>185.3599999999998</v>
      </c>
      <c r="AJ12" s="68">
        <f t="shared" si="10"/>
        <v>314.6400000000002</v>
      </c>
    </row>
    <row r="13" spans="1:36" s="133" customFormat="1" ht="12.75">
      <c r="A13" s="54">
        <v>11</v>
      </c>
      <c r="B13" s="28"/>
      <c r="C13" s="153" t="s">
        <v>55</v>
      </c>
      <c r="D13" s="136" t="s">
        <v>46</v>
      </c>
      <c r="E13" s="56">
        <v>0.5972222222222222</v>
      </c>
      <c r="F13" s="30">
        <v>0.6201388888888889</v>
      </c>
      <c r="G13" s="57">
        <f t="shared" si="0"/>
        <v>0.022916666666666696</v>
      </c>
      <c r="H13" s="58">
        <f t="shared" si="1"/>
        <v>0</v>
      </c>
      <c r="I13" s="58">
        <f t="shared" si="2"/>
        <v>0.022916666666666696</v>
      </c>
      <c r="J13" s="59">
        <f t="shared" si="3"/>
        <v>66.00000000000009</v>
      </c>
      <c r="K13" s="60"/>
      <c r="L13" s="61">
        <v>15.22</v>
      </c>
      <c r="M13" s="62"/>
      <c r="N13" s="63">
        <f t="shared" si="4"/>
        <v>15.22</v>
      </c>
      <c r="O13" s="70"/>
      <c r="P13" s="61">
        <v>9.75</v>
      </c>
      <c r="Q13" s="62"/>
      <c r="R13" s="65">
        <f t="shared" si="5"/>
        <v>9.75</v>
      </c>
      <c r="S13" s="90"/>
      <c r="T13" s="61">
        <v>44</v>
      </c>
      <c r="U13" s="62"/>
      <c r="V13" s="65">
        <f t="shared" si="6"/>
        <v>44</v>
      </c>
      <c r="W13" s="90"/>
      <c r="X13" s="61">
        <v>12.41</v>
      </c>
      <c r="Y13" s="62"/>
      <c r="Z13" s="159">
        <f t="shared" si="7"/>
        <v>12.41</v>
      </c>
      <c r="AA13" s="90"/>
      <c r="AB13" s="62">
        <v>0</v>
      </c>
      <c r="AC13" s="66">
        <f t="shared" si="11"/>
        <v>0</v>
      </c>
      <c r="AD13" s="90"/>
      <c r="AE13" s="61">
        <v>39.55</v>
      </c>
      <c r="AF13" s="62"/>
      <c r="AG13" s="63">
        <f t="shared" si="8"/>
        <v>39.55</v>
      </c>
      <c r="AH13" s="67">
        <v>500</v>
      </c>
      <c r="AI13" s="61">
        <f t="shared" si="9"/>
        <v>186.9300000000001</v>
      </c>
      <c r="AJ13" s="68">
        <f t="shared" si="10"/>
        <v>313.06999999999994</v>
      </c>
    </row>
    <row r="14" spans="1:36" s="133" customFormat="1" ht="12.75">
      <c r="A14" s="54">
        <v>12</v>
      </c>
      <c r="B14" s="28"/>
      <c r="C14" s="153" t="s">
        <v>71</v>
      </c>
      <c r="D14" s="136" t="s">
        <v>57</v>
      </c>
      <c r="E14" s="56">
        <v>0.6263888888888889</v>
      </c>
      <c r="F14" s="30">
        <v>0.6513888888888889</v>
      </c>
      <c r="G14" s="57">
        <f t="shared" si="0"/>
        <v>0.025000000000000022</v>
      </c>
      <c r="H14" s="58">
        <f t="shared" si="1"/>
        <v>0</v>
      </c>
      <c r="I14" s="58">
        <f t="shared" si="2"/>
        <v>0.025000000000000022</v>
      </c>
      <c r="J14" s="59">
        <f t="shared" si="3"/>
        <v>72.00000000000007</v>
      </c>
      <c r="K14" s="60"/>
      <c r="L14" s="61">
        <v>12.58</v>
      </c>
      <c r="M14" s="62"/>
      <c r="N14" s="63">
        <f t="shared" si="4"/>
        <v>12.58</v>
      </c>
      <c r="O14" s="70"/>
      <c r="P14" s="61">
        <v>5.01</v>
      </c>
      <c r="Q14" s="62"/>
      <c r="R14" s="65">
        <f t="shared" si="5"/>
        <v>5.01</v>
      </c>
      <c r="S14" s="90"/>
      <c r="T14" s="61">
        <v>47.3</v>
      </c>
      <c r="U14" s="62"/>
      <c r="V14" s="65">
        <f t="shared" si="6"/>
        <v>47.3</v>
      </c>
      <c r="W14" s="90"/>
      <c r="X14" s="61">
        <v>12.84</v>
      </c>
      <c r="Y14" s="62"/>
      <c r="Z14" s="159">
        <f t="shared" si="7"/>
        <v>12.84</v>
      </c>
      <c r="AA14" s="90"/>
      <c r="AB14" s="62">
        <v>0</v>
      </c>
      <c r="AC14" s="66">
        <f t="shared" si="11"/>
        <v>0</v>
      </c>
      <c r="AD14" s="90"/>
      <c r="AE14" s="61">
        <v>41.11</v>
      </c>
      <c r="AF14" s="62"/>
      <c r="AG14" s="63">
        <f t="shared" si="8"/>
        <v>41.11</v>
      </c>
      <c r="AH14" s="67">
        <v>500</v>
      </c>
      <c r="AI14" s="61">
        <f t="shared" si="9"/>
        <v>190.84000000000006</v>
      </c>
      <c r="AJ14" s="68">
        <f t="shared" si="10"/>
        <v>309.15999999999997</v>
      </c>
    </row>
    <row r="15" spans="1:36" s="133" customFormat="1" ht="12.75">
      <c r="A15" s="54">
        <v>13</v>
      </c>
      <c r="B15" s="28"/>
      <c r="C15" s="153" t="s">
        <v>86</v>
      </c>
      <c r="D15" s="136" t="s">
        <v>47</v>
      </c>
      <c r="E15" s="56">
        <v>0.6944444444444445</v>
      </c>
      <c r="F15" s="30">
        <v>0.7243055555555555</v>
      </c>
      <c r="G15" s="57">
        <f t="shared" si="0"/>
        <v>0.029861111111111005</v>
      </c>
      <c r="H15" s="58">
        <f t="shared" si="1"/>
        <v>0</v>
      </c>
      <c r="I15" s="58">
        <f t="shared" si="2"/>
        <v>0.029861111111111005</v>
      </c>
      <c r="J15" s="59">
        <f t="shared" si="3"/>
        <v>85.99999999999969</v>
      </c>
      <c r="K15" s="60"/>
      <c r="L15" s="61">
        <v>13.33</v>
      </c>
      <c r="M15" s="62"/>
      <c r="N15" s="63">
        <f t="shared" si="4"/>
        <v>13.33</v>
      </c>
      <c r="O15" s="70"/>
      <c r="P15" s="61">
        <v>7.34</v>
      </c>
      <c r="Q15" s="62"/>
      <c r="R15" s="65">
        <f t="shared" si="5"/>
        <v>7.34</v>
      </c>
      <c r="S15" s="90"/>
      <c r="T15" s="61">
        <v>32.3</v>
      </c>
      <c r="U15" s="62"/>
      <c r="V15" s="65">
        <f t="shared" si="6"/>
        <v>32.3</v>
      </c>
      <c r="W15" s="90"/>
      <c r="X15" s="61">
        <v>11.23</v>
      </c>
      <c r="Y15" s="62"/>
      <c r="Z15" s="159">
        <f t="shared" si="7"/>
        <v>11.23</v>
      </c>
      <c r="AA15" s="90"/>
      <c r="AB15" s="62">
        <v>0</v>
      </c>
      <c r="AC15" s="66">
        <f t="shared" si="11"/>
        <v>0</v>
      </c>
      <c r="AD15" s="90"/>
      <c r="AE15" s="61">
        <v>44.1</v>
      </c>
      <c r="AF15" s="62"/>
      <c r="AG15" s="63">
        <f t="shared" si="8"/>
        <v>44.1</v>
      </c>
      <c r="AH15" s="67">
        <v>500</v>
      </c>
      <c r="AI15" s="61">
        <f t="shared" si="9"/>
        <v>194.2999999999997</v>
      </c>
      <c r="AJ15" s="68">
        <f t="shared" si="10"/>
        <v>305.7000000000003</v>
      </c>
    </row>
    <row r="16" spans="1:36" s="133" customFormat="1" ht="12.75">
      <c r="A16" s="54">
        <v>14</v>
      </c>
      <c r="B16" s="28"/>
      <c r="C16" s="153" t="s">
        <v>40</v>
      </c>
      <c r="D16" s="136" t="s">
        <v>40</v>
      </c>
      <c r="E16" s="56">
        <v>0.6541666666666667</v>
      </c>
      <c r="F16" s="30">
        <v>0.6798611111111111</v>
      </c>
      <c r="G16" s="57">
        <f t="shared" si="0"/>
        <v>0.025694444444444464</v>
      </c>
      <c r="H16" s="58">
        <f t="shared" si="1"/>
        <v>0.0006944444444444445</v>
      </c>
      <c r="I16" s="58">
        <f t="shared" si="2"/>
        <v>0.02500000000000002</v>
      </c>
      <c r="J16" s="59">
        <f t="shared" si="3"/>
        <v>72.00000000000006</v>
      </c>
      <c r="K16" s="60"/>
      <c r="L16" s="61">
        <v>12.22</v>
      </c>
      <c r="M16" s="62">
        <v>2</v>
      </c>
      <c r="N16" s="63">
        <f t="shared" si="4"/>
        <v>14.22</v>
      </c>
      <c r="O16" s="70"/>
      <c r="P16" s="61">
        <v>7.52</v>
      </c>
      <c r="Q16" s="62">
        <v>20</v>
      </c>
      <c r="R16" s="65">
        <f t="shared" si="5"/>
        <v>27.52</v>
      </c>
      <c r="S16" s="90">
        <v>0.0006944444444444445</v>
      </c>
      <c r="T16" s="61">
        <v>33.3</v>
      </c>
      <c r="U16" s="62"/>
      <c r="V16" s="65">
        <f t="shared" si="6"/>
        <v>33.3</v>
      </c>
      <c r="W16" s="90"/>
      <c r="X16" s="61">
        <v>11.81</v>
      </c>
      <c r="Y16" s="62"/>
      <c r="Z16" s="159">
        <f t="shared" si="7"/>
        <v>11.81</v>
      </c>
      <c r="AA16" s="90"/>
      <c r="AB16" s="62">
        <v>0</v>
      </c>
      <c r="AC16" s="66">
        <f t="shared" si="11"/>
        <v>0</v>
      </c>
      <c r="AD16" s="90"/>
      <c r="AE16" s="61">
        <v>37.45</v>
      </c>
      <c r="AF16" s="62"/>
      <c r="AG16" s="63">
        <f t="shared" si="8"/>
        <v>37.45</v>
      </c>
      <c r="AH16" s="67">
        <v>500</v>
      </c>
      <c r="AI16" s="61">
        <f t="shared" si="9"/>
        <v>196.30000000000007</v>
      </c>
      <c r="AJ16" s="68">
        <f t="shared" si="10"/>
        <v>303.69999999999993</v>
      </c>
    </row>
    <row r="17" spans="1:36" s="133" customFormat="1" ht="12.75">
      <c r="A17" s="54">
        <v>15</v>
      </c>
      <c r="B17" s="28"/>
      <c r="C17" s="153" t="s">
        <v>52</v>
      </c>
      <c r="D17" s="136" t="s">
        <v>49</v>
      </c>
      <c r="E17" s="56">
        <v>0.6208333333333333</v>
      </c>
      <c r="F17" s="30">
        <v>0.6583333333333333</v>
      </c>
      <c r="G17" s="57">
        <f t="shared" si="0"/>
        <v>0.03749999999999998</v>
      </c>
      <c r="H17" s="58">
        <f t="shared" si="1"/>
        <v>0.001736111111111111</v>
      </c>
      <c r="I17" s="58">
        <f t="shared" si="2"/>
        <v>0.035763888888888866</v>
      </c>
      <c r="J17" s="59">
        <f t="shared" si="3"/>
        <v>102.99999999999993</v>
      </c>
      <c r="K17" s="60"/>
      <c r="L17" s="61">
        <v>14.88</v>
      </c>
      <c r="M17" s="62"/>
      <c r="N17" s="63">
        <f t="shared" si="4"/>
        <v>14.88</v>
      </c>
      <c r="O17" s="70"/>
      <c r="P17" s="61">
        <v>5.47</v>
      </c>
      <c r="Q17" s="62"/>
      <c r="R17" s="65">
        <f t="shared" si="5"/>
        <v>5.47</v>
      </c>
      <c r="S17" s="90"/>
      <c r="T17" s="61">
        <v>35.5</v>
      </c>
      <c r="U17" s="62"/>
      <c r="V17" s="65">
        <f t="shared" si="6"/>
        <v>35.5</v>
      </c>
      <c r="W17" s="90"/>
      <c r="X17" s="61">
        <v>11.11</v>
      </c>
      <c r="Y17" s="62"/>
      <c r="Z17" s="159">
        <f t="shared" si="7"/>
        <v>11.11</v>
      </c>
      <c r="AA17" s="90"/>
      <c r="AB17" s="62">
        <v>0</v>
      </c>
      <c r="AC17" s="66">
        <f t="shared" si="11"/>
        <v>0</v>
      </c>
      <c r="AD17" s="90">
        <v>0.001736111111111111</v>
      </c>
      <c r="AE17" s="61">
        <v>39.55</v>
      </c>
      <c r="AF17" s="62"/>
      <c r="AG17" s="63">
        <f t="shared" si="8"/>
        <v>39.55</v>
      </c>
      <c r="AH17" s="67">
        <v>500</v>
      </c>
      <c r="AI17" s="61">
        <f t="shared" si="9"/>
        <v>209.50999999999993</v>
      </c>
      <c r="AJ17" s="68">
        <f t="shared" si="10"/>
        <v>290.49000000000007</v>
      </c>
    </row>
    <row r="18" spans="1:36" s="133" customFormat="1" ht="12.75">
      <c r="A18" s="54">
        <v>16</v>
      </c>
      <c r="B18" s="28"/>
      <c r="C18" s="153" t="s">
        <v>81</v>
      </c>
      <c r="D18" s="136" t="s">
        <v>45</v>
      </c>
      <c r="E18" s="56">
        <v>0.6083333333333333</v>
      </c>
      <c r="F18" s="30">
        <v>0.6416666666666667</v>
      </c>
      <c r="G18" s="57">
        <f t="shared" si="0"/>
        <v>0.03333333333333344</v>
      </c>
      <c r="H18" s="58">
        <f t="shared" si="1"/>
        <v>0.00034722222222222224</v>
      </c>
      <c r="I18" s="58">
        <f t="shared" si="2"/>
        <v>0.032986111111111216</v>
      </c>
      <c r="J18" s="59">
        <f t="shared" si="3"/>
        <v>95.00000000000031</v>
      </c>
      <c r="K18" s="60"/>
      <c r="L18" s="61">
        <v>14.79</v>
      </c>
      <c r="M18" s="62"/>
      <c r="N18" s="63">
        <f t="shared" si="4"/>
        <v>14.79</v>
      </c>
      <c r="O18" s="70"/>
      <c r="P18" s="61">
        <v>5.59</v>
      </c>
      <c r="Q18" s="62"/>
      <c r="R18" s="65">
        <f t="shared" si="5"/>
        <v>5.59</v>
      </c>
      <c r="S18" s="90"/>
      <c r="T18" s="61">
        <v>39.1</v>
      </c>
      <c r="U18" s="62"/>
      <c r="V18" s="65">
        <f t="shared" si="6"/>
        <v>39.1</v>
      </c>
      <c r="W18" s="90"/>
      <c r="X18" s="61">
        <v>11.75</v>
      </c>
      <c r="Y18" s="62"/>
      <c r="Z18" s="159">
        <f t="shared" si="7"/>
        <v>11.75</v>
      </c>
      <c r="AA18" s="90"/>
      <c r="AB18" s="62">
        <v>0</v>
      </c>
      <c r="AC18" s="66">
        <f t="shared" si="11"/>
        <v>0</v>
      </c>
      <c r="AD18" s="90">
        <v>0.00034722222222222224</v>
      </c>
      <c r="AE18" s="61">
        <v>43.9</v>
      </c>
      <c r="AF18" s="62"/>
      <c r="AG18" s="63">
        <f t="shared" si="8"/>
        <v>43.9</v>
      </c>
      <c r="AH18" s="67">
        <v>500</v>
      </c>
      <c r="AI18" s="61">
        <f t="shared" si="9"/>
        <v>210.1300000000003</v>
      </c>
      <c r="AJ18" s="68">
        <f t="shared" si="10"/>
        <v>289.86999999999966</v>
      </c>
    </row>
    <row r="19" spans="1:36" s="133" customFormat="1" ht="12.75">
      <c r="A19" s="54">
        <v>17</v>
      </c>
      <c r="B19" s="28"/>
      <c r="C19" s="153" t="s">
        <v>79</v>
      </c>
      <c r="D19" s="136" t="s">
        <v>57</v>
      </c>
      <c r="E19" s="56">
        <v>0.611111111111111</v>
      </c>
      <c r="F19" s="30">
        <v>0.6305555555555555</v>
      </c>
      <c r="G19" s="57">
        <f t="shared" si="0"/>
        <v>0.019444444444444486</v>
      </c>
      <c r="H19" s="58">
        <f t="shared" si="1"/>
        <v>0.0006944444444444445</v>
      </c>
      <c r="I19" s="58">
        <f t="shared" si="2"/>
        <v>0.01875000000000004</v>
      </c>
      <c r="J19" s="59">
        <f t="shared" si="3"/>
        <v>54.000000000000114</v>
      </c>
      <c r="K19" s="60"/>
      <c r="L19" s="61">
        <v>13.86</v>
      </c>
      <c r="M19" s="62">
        <v>5</v>
      </c>
      <c r="N19" s="63">
        <f t="shared" si="4"/>
        <v>18.86</v>
      </c>
      <c r="O19" s="70"/>
      <c r="P19" s="61">
        <v>8.45</v>
      </c>
      <c r="Q19" s="62">
        <v>10</v>
      </c>
      <c r="R19" s="65">
        <f t="shared" si="5"/>
        <v>18.45</v>
      </c>
      <c r="S19" s="90">
        <v>0.0006944444444444445</v>
      </c>
      <c r="T19" s="61">
        <v>54.6</v>
      </c>
      <c r="U19" s="62">
        <v>10</v>
      </c>
      <c r="V19" s="65">
        <f t="shared" si="6"/>
        <v>64.6</v>
      </c>
      <c r="W19" s="90"/>
      <c r="X19" s="61">
        <v>12.9</v>
      </c>
      <c r="Y19" s="62"/>
      <c r="Z19" s="159">
        <f t="shared" si="7"/>
        <v>12.9</v>
      </c>
      <c r="AA19" s="90"/>
      <c r="AB19" s="62">
        <v>0</v>
      </c>
      <c r="AC19" s="66">
        <f t="shared" si="11"/>
        <v>0</v>
      </c>
      <c r="AD19" s="90"/>
      <c r="AE19" s="61">
        <v>42.85</v>
      </c>
      <c r="AF19" s="62"/>
      <c r="AG19" s="63">
        <f t="shared" si="8"/>
        <v>42.85</v>
      </c>
      <c r="AH19" s="67">
        <v>500</v>
      </c>
      <c r="AI19" s="61">
        <f t="shared" si="9"/>
        <v>211.6600000000001</v>
      </c>
      <c r="AJ19" s="68">
        <f t="shared" si="10"/>
        <v>288.3399999999999</v>
      </c>
    </row>
    <row r="20" spans="1:36" s="133" customFormat="1" ht="12.75">
      <c r="A20" s="54">
        <v>18</v>
      </c>
      <c r="B20" s="28"/>
      <c r="C20" s="153" t="s">
        <v>80</v>
      </c>
      <c r="D20" s="136" t="s">
        <v>64</v>
      </c>
      <c r="E20" s="56">
        <v>0.6243055555555556</v>
      </c>
      <c r="F20" s="30">
        <v>0.6451388888888888</v>
      </c>
      <c r="G20" s="57">
        <f t="shared" si="0"/>
        <v>0.02083333333333326</v>
      </c>
      <c r="H20" s="58">
        <f t="shared" si="1"/>
        <v>0</v>
      </c>
      <c r="I20" s="58">
        <f t="shared" si="2"/>
        <v>0.02083333333333326</v>
      </c>
      <c r="J20" s="59">
        <f t="shared" si="3"/>
        <v>59.99999999999979</v>
      </c>
      <c r="K20" s="60"/>
      <c r="L20" s="61">
        <v>14.58</v>
      </c>
      <c r="M20" s="62"/>
      <c r="N20" s="63">
        <f t="shared" si="4"/>
        <v>14.58</v>
      </c>
      <c r="O20" s="70"/>
      <c r="P20" s="61">
        <v>12.34</v>
      </c>
      <c r="Q20" s="62"/>
      <c r="R20" s="65">
        <f t="shared" si="5"/>
        <v>12.34</v>
      </c>
      <c r="S20" s="90"/>
      <c r="T20" s="61">
        <v>82</v>
      </c>
      <c r="U20" s="62"/>
      <c r="V20" s="65">
        <f t="shared" si="6"/>
        <v>82</v>
      </c>
      <c r="W20" s="90"/>
      <c r="X20" s="61">
        <v>13.25</v>
      </c>
      <c r="Y20" s="62">
        <v>10</v>
      </c>
      <c r="Z20" s="159">
        <f t="shared" si="7"/>
        <v>23.25</v>
      </c>
      <c r="AA20" s="90"/>
      <c r="AB20" s="62">
        <v>0</v>
      </c>
      <c r="AC20" s="66">
        <f t="shared" si="11"/>
        <v>0</v>
      </c>
      <c r="AD20" s="90"/>
      <c r="AE20" s="61">
        <v>43.75</v>
      </c>
      <c r="AF20" s="62"/>
      <c r="AG20" s="63">
        <f t="shared" si="8"/>
        <v>43.75</v>
      </c>
      <c r="AH20" s="67">
        <v>500</v>
      </c>
      <c r="AI20" s="61">
        <f t="shared" si="9"/>
        <v>235.9199999999998</v>
      </c>
      <c r="AJ20" s="68">
        <f t="shared" si="10"/>
        <v>264.0800000000002</v>
      </c>
    </row>
    <row r="21" spans="1:36" s="133" customFormat="1" ht="13.5" thickBot="1">
      <c r="A21" s="161">
        <v>19</v>
      </c>
      <c r="B21" s="121"/>
      <c r="C21" s="157" t="s">
        <v>84</v>
      </c>
      <c r="D21" s="160" t="s">
        <v>47</v>
      </c>
      <c r="E21" s="56">
        <v>0.6763888888888889</v>
      </c>
      <c r="F21" s="30">
        <v>0.720138888888889</v>
      </c>
      <c r="G21" s="57">
        <f t="shared" si="0"/>
        <v>0.04375000000000007</v>
      </c>
      <c r="H21" s="58">
        <f t="shared" si="1"/>
        <v>0</v>
      </c>
      <c r="I21" s="58">
        <f t="shared" si="2"/>
        <v>0.04375000000000007</v>
      </c>
      <c r="J21" s="59">
        <f t="shared" si="3"/>
        <v>126.00000000000018</v>
      </c>
      <c r="K21" s="60"/>
      <c r="L21" s="61">
        <v>14.31</v>
      </c>
      <c r="M21" s="62"/>
      <c r="N21" s="63">
        <f t="shared" si="4"/>
        <v>14.31</v>
      </c>
      <c r="O21" s="70"/>
      <c r="P21" s="61">
        <v>5.9</v>
      </c>
      <c r="Q21" s="62">
        <v>10</v>
      </c>
      <c r="R21" s="65">
        <f t="shared" si="5"/>
        <v>15.9</v>
      </c>
      <c r="S21" s="90"/>
      <c r="T21" s="61">
        <v>31.5</v>
      </c>
      <c r="U21" s="62">
        <v>2</v>
      </c>
      <c r="V21" s="65">
        <f t="shared" si="6"/>
        <v>33.5</v>
      </c>
      <c r="W21" s="90"/>
      <c r="X21" s="61">
        <v>10.55</v>
      </c>
      <c r="Y21" s="62"/>
      <c r="Z21" s="159">
        <f t="shared" si="7"/>
        <v>10.55</v>
      </c>
      <c r="AA21" s="90"/>
      <c r="AB21" s="62">
        <v>0</v>
      </c>
      <c r="AC21" s="66">
        <f t="shared" si="11"/>
        <v>0</v>
      </c>
      <c r="AD21" s="90"/>
      <c r="AE21" s="61">
        <v>42.92</v>
      </c>
      <c r="AF21" s="62"/>
      <c r="AG21" s="63">
        <f t="shared" si="8"/>
        <v>42.92</v>
      </c>
      <c r="AH21" s="67">
        <v>500</v>
      </c>
      <c r="AI21" s="61">
        <f t="shared" si="9"/>
        <v>243.18000000000018</v>
      </c>
      <c r="AJ21" s="68">
        <f t="shared" si="10"/>
        <v>256.8199999999998</v>
      </c>
    </row>
    <row r="24" ht="15.75">
      <c r="A24" s="12"/>
    </row>
    <row r="25" ht="15.75">
      <c r="A25" s="12"/>
    </row>
    <row r="26" ht="15.75">
      <c r="A26" s="12"/>
    </row>
    <row r="27" ht="15.75">
      <c r="A27" s="12"/>
    </row>
    <row r="28" ht="15.75">
      <c r="A28" s="12"/>
    </row>
    <row r="29" ht="15.75">
      <c r="A29" s="12"/>
    </row>
    <row r="30" ht="15.75">
      <c r="A30" s="12"/>
    </row>
    <row r="31" ht="15.75">
      <c r="A31" s="12"/>
    </row>
    <row r="32" ht="15.75">
      <c r="A32" s="12"/>
    </row>
    <row r="33" ht="15.75">
      <c r="A33" s="12"/>
    </row>
    <row r="34" ht="15.75">
      <c r="A34" s="12"/>
    </row>
    <row r="35" ht="15.75">
      <c r="A35" s="12"/>
    </row>
    <row r="36" ht="15.75">
      <c r="A36" s="12"/>
    </row>
    <row r="37" ht="15.75">
      <c r="A37" s="12"/>
    </row>
    <row r="38" ht="15.75">
      <c r="A38" s="12"/>
    </row>
    <row r="39" ht="15.75">
      <c r="A39" s="12"/>
    </row>
    <row r="40" ht="15.75">
      <c r="A40" s="12"/>
    </row>
    <row r="41" ht="15.75">
      <c r="A41" s="12"/>
    </row>
  </sheetData>
  <sheetProtection/>
  <mergeCells count="14">
    <mergeCell ref="AJ1:AJ2"/>
    <mergeCell ref="E1:J1"/>
    <mergeCell ref="AD1:AG1"/>
    <mergeCell ref="O1:R1"/>
    <mergeCell ref="AA1:AC1"/>
    <mergeCell ref="K1:N1"/>
    <mergeCell ref="S1:V1"/>
    <mergeCell ref="W1:Z1"/>
    <mergeCell ref="A1:A2"/>
    <mergeCell ref="B1:B2"/>
    <mergeCell ref="D1:D2"/>
    <mergeCell ref="C1:C2"/>
    <mergeCell ref="AH1:AH2"/>
    <mergeCell ref="AI1:AI2"/>
  </mergeCells>
  <printOptions horizontalCentered="1"/>
  <pageMargins left="0.75" right="0.75" top="0.5905511811023623" bottom="0" header="0" footer="0"/>
  <pageSetup fitToHeight="1" fitToWidth="1" horizontalDpi="300" verticalDpi="300" orientation="landscape" paperSize="9" scale="62" r:id="rId1"/>
  <headerFooter alignWithMargins="0">
    <oddHeader>&amp;C&amp;A</oddHeader>
    <oddFooter>&amp;C7. Tekmovanje v orientaciji Regije Ljubljana III, Komenda 28.5.2011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4"/>
  <sheetViews>
    <sheetView zoomScale="75" zoomScaleNormal="75" workbookViewId="0" topLeftCell="A1">
      <selection activeCell="A20" sqref="A20"/>
    </sheetView>
  </sheetViews>
  <sheetFormatPr defaultColWidth="9.140625" defaultRowHeight="12.75"/>
  <cols>
    <col min="1" max="1" width="3.28125" style="0" customWidth="1"/>
    <col min="2" max="2" width="6.28125" style="7" hidden="1" customWidth="1"/>
    <col min="3" max="3" width="19.00390625" style="7" customWidth="1"/>
    <col min="4" max="4" width="12.28125" style="0" customWidth="1"/>
    <col min="5" max="6" width="6.57421875" style="0" customWidth="1"/>
    <col min="7" max="7" width="5.57421875" style="0" customWidth="1"/>
    <col min="8" max="8" width="8.421875" style="0" customWidth="1"/>
    <col min="9" max="9" width="8.140625" style="0" bestFit="1" customWidth="1"/>
    <col min="10" max="10" width="4.7109375" style="0" customWidth="1"/>
    <col min="11" max="11" width="7.140625" style="0" hidden="1" customWidth="1"/>
    <col min="12" max="12" width="6.57421875" style="0" customWidth="1"/>
    <col min="13" max="13" width="4.7109375" style="0" customWidth="1"/>
    <col min="14" max="15" width="6.57421875" style="0" customWidth="1"/>
    <col min="16" max="16" width="6.421875" style="0" bestFit="1" customWidth="1"/>
    <col min="17" max="18" width="6.7109375" style="0" customWidth="1"/>
    <col min="19" max="19" width="7.8515625" style="1" customWidth="1"/>
    <col min="20" max="20" width="7.57421875" style="0" bestFit="1" customWidth="1"/>
    <col min="21" max="21" width="7.00390625" style="0" customWidth="1"/>
    <col min="22" max="22" width="7.57421875" style="0" bestFit="1" customWidth="1"/>
    <col min="23" max="23" width="7.140625" style="0" customWidth="1"/>
    <col min="24" max="24" width="6.8515625" style="0" customWidth="1"/>
    <col min="25" max="25" width="4.7109375" style="0" customWidth="1"/>
    <col min="26" max="26" width="6.00390625" style="0" customWidth="1"/>
    <col min="27" max="27" width="7.140625" style="0" customWidth="1"/>
    <col min="28" max="28" width="6.28125" style="0" customWidth="1"/>
    <col min="29" max="29" width="4.7109375" style="0" customWidth="1"/>
    <col min="30" max="30" width="8.140625" style="0" bestFit="1" customWidth="1"/>
    <col min="31" max="31" width="6.8515625" style="0" customWidth="1"/>
    <col min="32" max="32" width="7.57421875" style="0" customWidth="1"/>
    <col min="33" max="33" width="8.00390625" style="1" customWidth="1"/>
    <col min="34" max="34" width="6.421875" style="0" customWidth="1"/>
    <col min="35" max="35" width="7.8515625" style="0" customWidth="1"/>
  </cols>
  <sheetData>
    <row r="1" spans="1:36" ht="115.5" customHeight="1" thickBot="1">
      <c r="A1" s="181" t="s">
        <v>20</v>
      </c>
      <c r="B1" s="181" t="s">
        <v>21</v>
      </c>
      <c r="C1" s="192" t="s">
        <v>0</v>
      </c>
      <c r="D1" s="190" t="s">
        <v>44</v>
      </c>
      <c r="E1" s="193" t="s">
        <v>6</v>
      </c>
      <c r="F1" s="194"/>
      <c r="G1" s="194"/>
      <c r="H1" s="194"/>
      <c r="I1" s="194"/>
      <c r="J1" s="195"/>
      <c r="K1" s="183" t="s">
        <v>22</v>
      </c>
      <c r="L1" s="184"/>
      <c r="M1" s="184"/>
      <c r="N1" s="185"/>
      <c r="O1" s="183" t="s">
        <v>7</v>
      </c>
      <c r="P1" s="184"/>
      <c r="Q1" s="184"/>
      <c r="R1" s="185"/>
      <c r="S1" s="183" t="s">
        <v>27</v>
      </c>
      <c r="T1" s="184"/>
      <c r="U1" s="184"/>
      <c r="V1" s="185"/>
      <c r="W1" s="183" t="s">
        <v>8</v>
      </c>
      <c r="X1" s="184"/>
      <c r="Y1" s="184"/>
      <c r="Z1" s="185"/>
      <c r="AA1" s="183" t="s">
        <v>29</v>
      </c>
      <c r="AB1" s="184"/>
      <c r="AC1" s="185"/>
      <c r="AD1" s="183" t="s">
        <v>26</v>
      </c>
      <c r="AE1" s="184"/>
      <c r="AF1" s="184"/>
      <c r="AG1" s="185"/>
      <c r="AH1" s="181" t="s">
        <v>1</v>
      </c>
      <c r="AI1" s="181" t="s">
        <v>4</v>
      </c>
      <c r="AJ1" s="181" t="s">
        <v>2</v>
      </c>
    </row>
    <row r="2" spans="1:36" ht="63.75" thickBot="1">
      <c r="A2" s="182"/>
      <c r="B2" s="182"/>
      <c r="C2" s="190"/>
      <c r="D2" s="191"/>
      <c r="E2" s="8" t="s">
        <v>15</v>
      </c>
      <c r="F2" s="9" t="s">
        <v>16</v>
      </c>
      <c r="G2" s="9" t="s">
        <v>17</v>
      </c>
      <c r="H2" s="8" t="s">
        <v>25</v>
      </c>
      <c r="I2" s="9" t="s">
        <v>18</v>
      </c>
      <c r="J2" s="10" t="s">
        <v>19</v>
      </c>
      <c r="K2" s="8" t="s">
        <v>25</v>
      </c>
      <c r="L2" s="9" t="s">
        <v>23</v>
      </c>
      <c r="M2" s="9" t="s">
        <v>24</v>
      </c>
      <c r="N2" s="10" t="s">
        <v>5</v>
      </c>
      <c r="O2" s="18" t="s">
        <v>25</v>
      </c>
      <c r="P2" s="19" t="s">
        <v>23</v>
      </c>
      <c r="Q2" s="19" t="s">
        <v>24</v>
      </c>
      <c r="R2" s="20" t="s">
        <v>5</v>
      </c>
      <c r="S2" s="8" t="s">
        <v>25</v>
      </c>
      <c r="T2" s="9" t="s">
        <v>23</v>
      </c>
      <c r="U2" s="9" t="s">
        <v>24</v>
      </c>
      <c r="V2" s="10" t="s">
        <v>5</v>
      </c>
      <c r="W2" s="8" t="s">
        <v>25</v>
      </c>
      <c r="X2" s="9" t="s">
        <v>23</v>
      </c>
      <c r="Y2" s="9" t="s">
        <v>24</v>
      </c>
      <c r="Z2" s="10" t="s">
        <v>5</v>
      </c>
      <c r="AA2" s="8" t="s">
        <v>25</v>
      </c>
      <c r="AB2" s="9" t="s">
        <v>24</v>
      </c>
      <c r="AC2" s="10" t="s">
        <v>5</v>
      </c>
      <c r="AD2" s="8" t="s">
        <v>25</v>
      </c>
      <c r="AE2" s="9" t="s">
        <v>23</v>
      </c>
      <c r="AF2" s="9" t="s">
        <v>24</v>
      </c>
      <c r="AG2" s="10" t="s">
        <v>5</v>
      </c>
      <c r="AH2" s="182"/>
      <c r="AI2" s="182"/>
      <c r="AJ2" s="182"/>
    </row>
    <row r="3" spans="1:36" s="133" customFormat="1" ht="12.75">
      <c r="A3" s="38">
        <v>1</v>
      </c>
      <c r="B3" s="163"/>
      <c r="C3" s="142" t="s">
        <v>36</v>
      </c>
      <c r="D3" s="142" t="s">
        <v>47</v>
      </c>
      <c r="E3" s="84">
        <v>0.65</v>
      </c>
      <c r="F3" s="41">
        <v>0.6701388888888888</v>
      </c>
      <c r="G3" s="42">
        <f aca="true" t="shared" si="0" ref="G3:G19">F3-E3</f>
        <v>0.020138888888888817</v>
      </c>
      <c r="H3" s="85">
        <f aca="true" t="shared" si="1" ref="H3:H19">AA3+O3+AD3+S3+W3</f>
        <v>0</v>
      </c>
      <c r="I3" s="43">
        <f aca="true" t="shared" si="2" ref="I3:I19">G3-H3</f>
        <v>0.020138888888888817</v>
      </c>
      <c r="J3" s="44">
        <f aca="true" t="shared" si="3" ref="J3:J19">I3*2*3600/2.5</f>
        <v>57.999999999999794</v>
      </c>
      <c r="K3" s="45"/>
      <c r="L3" s="73">
        <v>12.77</v>
      </c>
      <c r="M3" s="47"/>
      <c r="N3" s="50">
        <f aca="true" t="shared" si="4" ref="N3:N19">L3+M3</f>
        <v>12.77</v>
      </c>
      <c r="O3" s="86"/>
      <c r="P3" s="46">
        <v>6.47</v>
      </c>
      <c r="Q3" s="47"/>
      <c r="R3" s="50">
        <f aca="true" t="shared" si="5" ref="R3:R19">P3+Q3</f>
        <v>6.47</v>
      </c>
      <c r="S3" s="90"/>
      <c r="T3" s="46">
        <v>46.3</v>
      </c>
      <c r="U3" s="47"/>
      <c r="V3" s="50">
        <f aca="true" t="shared" si="6" ref="V3:V19">T3+U3</f>
        <v>46.3</v>
      </c>
      <c r="W3" s="49"/>
      <c r="X3" s="164">
        <v>14.05</v>
      </c>
      <c r="Y3" s="165"/>
      <c r="Z3" s="158">
        <f aca="true" t="shared" si="7" ref="Z3:Z19">X3+Y3</f>
        <v>14.05</v>
      </c>
      <c r="AA3" s="49"/>
      <c r="AB3" s="47">
        <v>0</v>
      </c>
      <c r="AC3" s="51">
        <f aca="true" t="shared" si="8" ref="AC3:AC19">AB3</f>
        <v>0</v>
      </c>
      <c r="AD3" s="90"/>
      <c r="AE3" s="46">
        <v>34.55</v>
      </c>
      <c r="AF3" s="47"/>
      <c r="AG3" s="50">
        <f aca="true" t="shared" si="9" ref="AG3:AG19">AE3+AF3</f>
        <v>34.55</v>
      </c>
      <c r="AH3" s="52">
        <v>500</v>
      </c>
      <c r="AI3" s="87">
        <f aca="true" t="shared" si="10" ref="AI3:AI19">J3+N3+AC3+R3+AG3+V3+Z3</f>
        <v>172.13999999999982</v>
      </c>
      <c r="AJ3" s="53">
        <f aca="true" t="shared" si="11" ref="AJ3:AJ18">AH3-AI3</f>
        <v>327.8600000000002</v>
      </c>
    </row>
    <row r="4" spans="1:36" s="133" customFormat="1" ht="12.75">
      <c r="A4" s="54">
        <v>2</v>
      </c>
      <c r="B4" s="28"/>
      <c r="C4" s="153" t="s">
        <v>39</v>
      </c>
      <c r="D4" s="153" t="s">
        <v>40</v>
      </c>
      <c r="E4" s="29">
        <v>0.6847222222222222</v>
      </c>
      <c r="F4" s="30">
        <v>0.7055555555555556</v>
      </c>
      <c r="G4" s="57">
        <f t="shared" si="0"/>
        <v>0.02083333333333337</v>
      </c>
      <c r="H4" s="79">
        <f t="shared" si="1"/>
        <v>0</v>
      </c>
      <c r="I4" s="58">
        <f t="shared" si="2"/>
        <v>0.02083333333333337</v>
      </c>
      <c r="J4" s="59">
        <f t="shared" si="3"/>
        <v>60.0000000000001</v>
      </c>
      <c r="K4" s="60"/>
      <c r="L4" s="81">
        <v>13.95</v>
      </c>
      <c r="M4" s="62"/>
      <c r="N4" s="65">
        <f t="shared" si="4"/>
        <v>13.95</v>
      </c>
      <c r="O4" s="88"/>
      <c r="P4" s="61">
        <v>4.83</v>
      </c>
      <c r="Q4" s="62"/>
      <c r="R4" s="65">
        <f t="shared" si="5"/>
        <v>4.83</v>
      </c>
      <c r="S4" s="90"/>
      <c r="T4" s="61">
        <v>38</v>
      </c>
      <c r="U4" s="62"/>
      <c r="V4" s="65">
        <f t="shared" si="6"/>
        <v>38</v>
      </c>
      <c r="W4" s="64"/>
      <c r="X4" s="166">
        <v>14.2</v>
      </c>
      <c r="Y4" s="167"/>
      <c r="Z4" s="159">
        <f t="shared" si="7"/>
        <v>14.2</v>
      </c>
      <c r="AA4" s="64"/>
      <c r="AB4" s="62">
        <v>0</v>
      </c>
      <c r="AC4" s="66">
        <f t="shared" si="8"/>
        <v>0</v>
      </c>
      <c r="AD4" s="90"/>
      <c r="AE4" s="61">
        <v>41.4</v>
      </c>
      <c r="AF4" s="62"/>
      <c r="AG4" s="65">
        <f t="shared" si="9"/>
        <v>41.4</v>
      </c>
      <c r="AH4" s="67">
        <v>500</v>
      </c>
      <c r="AI4" s="89">
        <f t="shared" si="10"/>
        <v>172.38000000000008</v>
      </c>
      <c r="AJ4" s="68">
        <f t="shared" si="11"/>
        <v>327.6199999999999</v>
      </c>
    </row>
    <row r="5" spans="1:36" s="133" customFormat="1" ht="12.75">
      <c r="A5" s="54">
        <v>3</v>
      </c>
      <c r="B5" s="28"/>
      <c r="C5" s="153" t="s">
        <v>74</v>
      </c>
      <c r="D5" s="153" t="s">
        <v>47</v>
      </c>
      <c r="E5" s="29">
        <v>0.6722222222222222</v>
      </c>
      <c r="F5" s="30">
        <v>0.6965277777777777</v>
      </c>
      <c r="G5" s="57">
        <f t="shared" si="0"/>
        <v>0.02430555555555558</v>
      </c>
      <c r="H5" s="79">
        <f t="shared" si="1"/>
        <v>0.00034722222222222224</v>
      </c>
      <c r="I5" s="58">
        <f t="shared" si="2"/>
        <v>0.02395833333333336</v>
      </c>
      <c r="J5" s="59">
        <f t="shared" si="3"/>
        <v>69.00000000000009</v>
      </c>
      <c r="K5" s="60"/>
      <c r="L5" s="81">
        <v>14.24</v>
      </c>
      <c r="M5" s="62"/>
      <c r="N5" s="65">
        <f t="shared" si="4"/>
        <v>14.24</v>
      </c>
      <c r="O5" s="88"/>
      <c r="P5" s="61">
        <v>4.95</v>
      </c>
      <c r="Q5" s="62"/>
      <c r="R5" s="65">
        <f t="shared" si="5"/>
        <v>4.95</v>
      </c>
      <c r="S5" s="90">
        <v>0.00034722222222222224</v>
      </c>
      <c r="T5" s="61">
        <v>43</v>
      </c>
      <c r="U5" s="62"/>
      <c r="V5" s="65">
        <f t="shared" si="6"/>
        <v>43</v>
      </c>
      <c r="W5" s="64"/>
      <c r="X5" s="166">
        <v>9.73</v>
      </c>
      <c r="Y5" s="167"/>
      <c r="Z5" s="159">
        <f t="shared" si="7"/>
        <v>9.73</v>
      </c>
      <c r="AA5" s="64"/>
      <c r="AB5" s="62">
        <v>0</v>
      </c>
      <c r="AC5" s="66">
        <f t="shared" si="8"/>
        <v>0</v>
      </c>
      <c r="AD5" s="90"/>
      <c r="AE5" s="61">
        <v>42.67</v>
      </c>
      <c r="AF5" s="62"/>
      <c r="AG5" s="65">
        <f t="shared" si="9"/>
        <v>42.67</v>
      </c>
      <c r="AH5" s="67">
        <v>500</v>
      </c>
      <c r="AI5" s="89">
        <f t="shared" si="10"/>
        <v>183.59000000000006</v>
      </c>
      <c r="AJ5" s="68">
        <f t="shared" si="11"/>
        <v>316.40999999999997</v>
      </c>
    </row>
    <row r="6" spans="1:36" s="133" customFormat="1" ht="12.75">
      <c r="A6" s="54">
        <v>4</v>
      </c>
      <c r="B6" s="28"/>
      <c r="C6" s="153" t="s">
        <v>82</v>
      </c>
      <c r="D6" s="153" t="s">
        <v>48</v>
      </c>
      <c r="E6" s="29">
        <v>0.688888888888889</v>
      </c>
      <c r="F6" s="30">
        <v>0.7145833333333332</v>
      </c>
      <c r="G6" s="57">
        <f t="shared" si="0"/>
        <v>0.025694444444444242</v>
      </c>
      <c r="H6" s="79">
        <f t="shared" si="1"/>
        <v>0</v>
      </c>
      <c r="I6" s="58">
        <f t="shared" si="2"/>
        <v>0.025694444444444242</v>
      </c>
      <c r="J6" s="59">
        <f t="shared" si="3"/>
        <v>73.99999999999942</v>
      </c>
      <c r="K6" s="60"/>
      <c r="L6" s="81">
        <v>16.53</v>
      </c>
      <c r="M6" s="62"/>
      <c r="N6" s="65">
        <f t="shared" si="4"/>
        <v>16.53</v>
      </c>
      <c r="O6" s="88"/>
      <c r="P6" s="61">
        <v>7.17</v>
      </c>
      <c r="Q6" s="62">
        <v>10</v>
      </c>
      <c r="R6" s="65">
        <f t="shared" si="5"/>
        <v>17.17</v>
      </c>
      <c r="S6" s="90"/>
      <c r="T6" s="61">
        <v>32.07</v>
      </c>
      <c r="U6" s="62"/>
      <c r="V6" s="65">
        <f t="shared" si="6"/>
        <v>32.07</v>
      </c>
      <c r="W6" s="64"/>
      <c r="X6" s="166">
        <v>10.56</v>
      </c>
      <c r="Y6" s="167"/>
      <c r="Z6" s="159">
        <f t="shared" si="7"/>
        <v>10.56</v>
      </c>
      <c r="AA6" s="64"/>
      <c r="AB6" s="62">
        <v>0</v>
      </c>
      <c r="AC6" s="66">
        <f t="shared" si="8"/>
        <v>0</v>
      </c>
      <c r="AD6" s="90"/>
      <c r="AE6" s="61">
        <v>40.9</v>
      </c>
      <c r="AF6" s="62"/>
      <c r="AG6" s="65">
        <f t="shared" si="9"/>
        <v>40.9</v>
      </c>
      <c r="AH6" s="67">
        <v>500</v>
      </c>
      <c r="AI6" s="89">
        <f t="shared" si="10"/>
        <v>191.22999999999942</v>
      </c>
      <c r="AJ6" s="68">
        <f t="shared" si="11"/>
        <v>308.77000000000055</v>
      </c>
    </row>
    <row r="7" spans="1:36" s="133" customFormat="1" ht="12.75">
      <c r="A7" s="54">
        <v>5</v>
      </c>
      <c r="B7" s="28"/>
      <c r="C7" s="168" t="s">
        <v>59</v>
      </c>
      <c r="D7" s="153" t="s">
        <v>48</v>
      </c>
      <c r="E7" s="29">
        <v>0.6277777777777778</v>
      </c>
      <c r="F7" s="30">
        <v>0.6618055555555555</v>
      </c>
      <c r="G7" s="57">
        <f t="shared" si="0"/>
        <v>0.03402777777777777</v>
      </c>
      <c r="H7" s="79">
        <f t="shared" si="1"/>
        <v>0.001388888888888889</v>
      </c>
      <c r="I7" s="58">
        <f t="shared" si="2"/>
        <v>0.03263888888888888</v>
      </c>
      <c r="J7" s="59">
        <f t="shared" si="3"/>
        <v>93.99999999999997</v>
      </c>
      <c r="K7" s="60"/>
      <c r="L7" s="81">
        <v>13.94</v>
      </c>
      <c r="M7" s="62"/>
      <c r="N7" s="65">
        <f t="shared" si="4"/>
        <v>13.94</v>
      </c>
      <c r="O7" s="88"/>
      <c r="P7" s="61">
        <v>4.76</v>
      </c>
      <c r="Q7" s="62"/>
      <c r="R7" s="65">
        <f t="shared" si="5"/>
        <v>4.76</v>
      </c>
      <c r="S7" s="90">
        <v>0.0006944444444444445</v>
      </c>
      <c r="T7" s="61">
        <v>30.9</v>
      </c>
      <c r="U7" s="62"/>
      <c r="V7" s="65">
        <f t="shared" si="6"/>
        <v>30.9</v>
      </c>
      <c r="W7" s="64"/>
      <c r="X7" s="166">
        <v>11.54</v>
      </c>
      <c r="Y7" s="167"/>
      <c r="Z7" s="159">
        <f t="shared" si="7"/>
        <v>11.54</v>
      </c>
      <c r="AA7" s="64"/>
      <c r="AB7" s="62">
        <v>0</v>
      </c>
      <c r="AC7" s="66">
        <f t="shared" si="8"/>
        <v>0</v>
      </c>
      <c r="AD7" s="90">
        <v>0.0006944444444444445</v>
      </c>
      <c r="AE7" s="61">
        <v>36.38</v>
      </c>
      <c r="AF7" s="62"/>
      <c r="AG7" s="65">
        <f t="shared" si="9"/>
        <v>36.38</v>
      </c>
      <c r="AH7" s="67">
        <v>500</v>
      </c>
      <c r="AI7" s="89">
        <f t="shared" si="10"/>
        <v>191.51999999999998</v>
      </c>
      <c r="AJ7" s="68">
        <f t="shared" si="11"/>
        <v>308.48</v>
      </c>
    </row>
    <row r="8" spans="1:36" s="133" customFormat="1" ht="12.75">
      <c r="A8" s="54">
        <v>6</v>
      </c>
      <c r="B8" s="28"/>
      <c r="C8" s="153" t="s">
        <v>75</v>
      </c>
      <c r="D8" s="153" t="s">
        <v>49</v>
      </c>
      <c r="E8" s="29">
        <v>0.6805555555555555</v>
      </c>
      <c r="F8" s="30">
        <v>0.7111111111111111</v>
      </c>
      <c r="G8" s="57">
        <f t="shared" si="0"/>
        <v>0.03055555555555567</v>
      </c>
      <c r="H8" s="79">
        <f t="shared" si="1"/>
        <v>0</v>
      </c>
      <c r="I8" s="58">
        <f t="shared" si="2"/>
        <v>0.03055555555555567</v>
      </c>
      <c r="J8" s="59">
        <f t="shared" si="3"/>
        <v>88.00000000000033</v>
      </c>
      <c r="K8" s="60"/>
      <c r="L8" s="81">
        <v>12.59</v>
      </c>
      <c r="M8" s="62">
        <v>7</v>
      </c>
      <c r="N8" s="65">
        <f t="shared" si="4"/>
        <v>19.59</v>
      </c>
      <c r="O8" s="88"/>
      <c r="P8" s="61">
        <v>5.22</v>
      </c>
      <c r="Q8" s="62"/>
      <c r="R8" s="65">
        <f t="shared" si="5"/>
        <v>5.22</v>
      </c>
      <c r="S8" s="90"/>
      <c r="T8" s="61">
        <v>34.6</v>
      </c>
      <c r="U8" s="62"/>
      <c r="V8" s="65">
        <f t="shared" si="6"/>
        <v>34.6</v>
      </c>
      <c r="W8" s="64"/>
      <c r="X8" s="166">
        <v>12.32</v>
      </c>
      <c r="Y8" s="167"/>
      <c r="Z8" s="159">
        <f t="shared" si="7"/>
        <v>12.32</v>
      </c>
      <c r="AA8" s="64"/>
      <c r="AB8" s="62">
        <v>0</v>
      </c>
      <c r="AC8" s="66">
        <f t="shared" si="8"/>
        <v>0</v>
      </c>
      <c r="AD8" s="90"/>
      <c r="AE8" s="61">
        <v>39.98</v>
      </c>
      <c r="AF8" s="62"/>
      <c r="AG8" s="65">
        <f t="shared" si="9"/>
        <v>39.98</v>
      </c>
      <c r="AH8" s="67">
        <v>500</v>
      </c>
      <c r="AI8" s="89">
        <f t="shared" si="10"/>
        <v>199.71000000000032</v>
      </c>
      <c r="AJ8" s="68">
        <f t="shared" si="11"/>
        <v>300.2899999999997</v>
      </c>
    </row>
    <row r="9" spans="1:36" s="133" customFormat="1" ht="12.75">
      <c r="A9" s="54">
        <v>7</v>
      </c>
      <c r="B9" s="28"/>
      <c r="C9" s="153" t="s">
        <v>88</v>
      </c>
      <c r="D9" s="153" t="s">
        <v>40</v>
      </c>
      <c r="E9" s="29">
        <v>0.6444444444444445</v>
      </c>
      <c r="F9" s="30">
        <v>0.6791666666666667</v>
      </c>
      <c r="G9" s="57">
        <f t="shared" si="0"/>
        <v>0.03472222222222221</v>
      </c>
      <c r="H9" s="79">
        <f t="shared" si="1"/>
        <v>0</v>
      </c>
      <c r="I9" s="58">
        <f t="shared" si="2"/>
        <v>0.03472222222222221</v>
      </c>
      <c r="J9" s="59">
        <f t="shared" si="3"/>
        <v>99.99999999999997</v>
      </c>
      <c r="K9" s="60"/>
      <c r="L9" s="81">
        <v>12.73</v>
      </c>
      <c r="M9" s="62">
        <v>2</v>
      </c>
      <c r="N9" s="65">
        <f t="shared" si="4"/>
        <v>14.73</v>
      </c>
      <c r="O9" s="88"/>
      <c r="P9" s="61">
        <v>6.8</v>
      </c>
      <c r="Q9" s="62"/>
      <c r="R9" s="65">
        <f t="shared" si="5"/>
        <v>6.8</v>
      </c>
      <c r="S9" s="90"/>
      <c r="T9" s="61">
        <v>34.05</v>
      </c>
      <c r="U9" s="62"/>
      <c r="V9" s="65">
        <f t="shared" si="6"/>
        <v>34.05</v>
      </c>
      <c r="W9" s="64"/>
      <c r="X9" s="166">
        <v>12.8</v>
      </c>
      <c r="Y9" s="167"/>
      <c r="Z9" s="159">
        <f t="shared" si="7"/>
        <v>12.8</v>
      </c>
      <c r="AA9" s="64"/>
      <c r="AB9" s="62">
        <v>0</v>
      </c>
      <c r="AC9" s="66">
        <f t="shared" si="8"/>
        <v>0</v>
      </c>
      <c r="AD9" s="90"/>
      <c r="AE9" s="61">
        <v>41.09</v>
      </c>
      <c r="AF9" s="62"/>
      <c r="AG9" s="65">
        <f t="shared" si="9"/>
        <v>41.09</v>
      </c>
      <c r="AH9" s="67">
        <v>500</v>
      </c>
      <c r="AI9" s="89">
        <f t="shared" si="10"/>
        <v>209.46999999999997</v>
      </c>
      <c r="AJ9" s="68">
        <f t="shared" si="11"/>
        <v>290.53000000000003</v>
      </c>
    </row>
    <row r="10" spans="1:36" s="133" customFormat="1" ht="12.75">
      <c r="A10" s="54">
        <v>8</v>
      </c>
      <c r="B10" s="28"/>
      <c r="C10" s="153" t="s">
        <v>58</v>
      </c>
      <c r="D10" s="153" t="s">
        <v>46</v>
      </c>
      <c r="E10" s="29">
        <v>0.6166666666666667</v>
      </c>
      <c r="F10" s="30">
        <v>0.64375</v>
      </c>
      <c r="G10" s="57">
        <f t="shared" si="0"/>
        <v>0.027083333333333348</v>
      </c>
      <c r="H10" s="79">
        <f t="shared" si="1"/>
        <v>0</v>
      </c>
      <c r="I10" s="58">
        <f t="shared" si="2"/>
        <v>0.027083333333333348</v>
      </c>
      <c r="J10" s="59">
        <f t="shared" si="3"/>
        <v>78.00000000000004</v>
      </c>
      <c r="K10" s="60"/>
      <c r="L10" s="81">
        <v>14.35</v>
      </c>
      <c r="M10" s="62"/>
      <c r="N10" s="65">
        <f t="shared" si="4"/>
        <v>14.35</v>
      </c>
      <c r="O10" s="88"/>
      <c r="P10" s="61">
        <v>7.05</v>
      </c>
      <c r="Q10" s="62"/>
      <c r="R10" s="65">
        <f t="shared" si="5"/>
        <v>7.05</v>
      </c>
      <c r="S10" s="90"/>
      <c r="T10" s="61">
        <v>47.5</v>
      </c>
      <c r="U10" s="62"/>
      <c r="V10" s="65">
        <f t="shared" si="6"/>
        <v>47.5</v>
      </c>
      <c r="W10" s="64"/>
      <c r="X10" s="166">
        <v>15.03</v>
      </c>
      <c r="Y10" s="167"/>
      <c r="Z10" s="159">
        <f t="shared" si="7"/>
        <v>15.03</v>
      </c>
      <c r="AA10" s="64"/>
      <c r="AB10" s="62">
        <v>0</v>
      </c>
      <c r="AC10" s="66">
        <f t="shared" si="8"/>
        <v>0</v>
      </c>
      <c r="AD10" s="90"/>
      <c r="AE10" s="61">
        <v>48.02</v>
      </c>
      <c r="AF10" s="62"/>
      <c r="AG10" s="65">
        <f t="shared" si="9"/>
        <v>48.02</v>
      </c>
      <c r="AH10" s="67">
        <v>500</v>
      </c>
      <c r="AI10" s="89">
        <f t="shared" si="10"/>
        <v>209.95000000000005</v>
      </c>
      <c r="AJ10" s="68">
        <f t="shared" si="11"/>
        <v>290.04999999999995</v>
      </c>
    </row>
    <row r="11" spans="1:36" s="133" customFormat="1" ht="12.75">
      <c r="A11" s="54">
        <v>9</v>
      </c>
      <c r="B11" s="28"/>
      <c r="C11" s="153" t="s">
        <v>50</v>
      </c>
      <c r="D11" s="153" t="s">
        <v>40</v>
      </c>
      <c r="E11" s="29">
        <v>0.6097222222222222</v>
      </c>
      <c r="F11" s="30">
        <v>0.6375</v>
      </c>
      <c r="G11" s="57">
        <f t="shared" si="0"/>
        <v>0.02777777777777779</v>
      </c>
      <c r="H11" s="79">
        <f t="shared" si="1"/>
        <v>0.0006944444444444445</v>
      </c>
      <c r="I11" s="58">
        <f t="shared" si="2"/>
        <v>0.027083333333333345</v>
      </c>
      <c r="J11" s="59">
        <f t="shared" si="3"/>
        <v>78.00000000000003</v>
      </c>
      <c r="K11" s="60"/>
      <c r="L11" s="81">
        <v>13.69</v>
      </c>
      <c r="M11" s="62"/>
      <c r="N11" s="65">
        <f t="shared" si="4"/>
        <v>13.69</v>
      </c>
      <c r="O11" s="88"/>
      <c r="P11" s="61">
        <v>9.6</v>
      </c>
      <c r="Q11" s="62">
        <v>10</v>
      </c>
      <c r="R11" s="65">
        <f t="shared" si="5"/>
        <v>19.6</v>
      </c>
      <c r="S11" s="90">
        <v>0.0006944444444444445</v>
      </c>
      <c r="T11" s="61">
        <v>40.5</v>
      </c>
      <c r="U11" s="62">
        <v>10</v>
      </c>
      <c r="V11" s="65">
        <f t="shared" si="6"/>
        <v>50.5</v>
      </c>
      <c r="W11" s="64"/>
      <c r="X11" s="166">
        <v>12.86</v>
      </c>
      <c r="Y11" s="167"/>
      <c r="Z11" s="159">
        <f t="shared" si="7"/>
        <v>12.86</v>
      </c>
      <c r="AA11" s="64"/>
      <c r="AB11" s="62">
        <v>0</v>
      </c>
      <c r="AC11" s="66">
        <f t="shared" si="8"/>
        <v>0</v>
      </c>
      <c r="AD11" s="90"/>
      <c r="AE11" s="61">
        <v>40.7</v>
      </c>
      <c r="AF11" s="62"/>
      <c r="AG11" s="65">
        <f t="shared" si="9"/>
        <v>40.7</v>
      </c>
      <c r="AH11" s="67">
        <v>500</v>
      </c>
      <c r="AI11" s="89">
        <f t="shared" si="10"/>
        <v>215.35000000000002</v>
      </c>
      <c r="AJ11" s="68">
        <f t="shared" si="11"/>
        <v>284.65</v>
      </c>
    </row>
    <row r="12" spans="1:36" s="133" customFormat="1" ht="12.75">
      <c r="A12" s="54">
        <v>10</v>
      </c>
      <c r="B12" s="28"/>
      <c r="C12" s="169" t="s">
        <v>89</v>
      </c>
      <c r="D12" s="153" t="s">
        <v>47</v>
      </c>
      <c r="E12" s="29">
        <v>0.6666666666666666</v>
      </c>
      <c r="F12" s="30">
        <v>0.6965277777777777</v>
      </c>
      <c r="G12" s="57">
        <f t="shared" si="0"/>
        <v>0.029861111111111116</v>
      </c>
      <c r="H12" s="79">
        <f t="shared" si="1"/>
        <v>0.00034722222222222224</v>
      </c>
      <c r="I12" s="58">
        <f t="shared" si="2"/>
        <v>0.029513888888888895</v>
      </c>
      <c r="J12" s="59">
        <f t="shared" si="3"/>
        <v>85.00000000000003</v>
      </c>
      <c r="K12" s="60"/>
      <c r="L12" s="81">
        <v>14.38</v>
      </c>
      <c r="M12" s="62"/>
      <c r="N12" s="65">
        <f t="shared" si="4"/>
        <v>14.38</v>
      </c>
      <c r="O12" s="88"/>
      <c r="P12" s="61">
        <v>6.9</v>
      </c>
      <c r="Q12" s="62">
        <v>10</v>
      </c>
      <c r="R12" s="65">
        <f t="shared" si="5"/>
        <v>16.9</v>
      </c>
      <c r="S12" s="90">
        <v>0.00034722222222222224</v>
      </c>
      <c r="T12" s="61">
        <v>51.2</v>
      </c>
      <c r="U12" s="62"/>
      <c r="V12" s="65">
        <f t="shared" si="6"/>
        <v>51.2</v>
      </c>
      <c r="W12" s="64"/>
      <c r="X12" s="166">
        <v>11.96</v>
      </c>
      <c r="Y12" s="167"/>
      <c r="Z12" s="159">
        <f t="shared" si="7"/>
        <v>11.96</v>
      </c>
      <c r="AA12" s="64"/>
      <c r="AB12" s="62">
        <v>0</v>
      </c>
      <c r="AC12" s="66">
        <f t="shared" si="8"/>
        <v>0</v>
      </c>
      <c r="AD12" s="90"/>
      <c r="AE12" s="61">
        <v>42.7</v>
      </c>
      <c r="AF12" s="62"/>
      <c r="AG12" s="65">
        <f t="shared" si="9"/>
        <v>42.7</v>
      </c>
      <c r="AH12" s="67">
        <v>500</v>
      </c>
      <c r="AI12" s="89">
        <f t="shared" si="10"/>
        <v>222.14000000000001</v>
      </c>
      <c r="AJ12" s="68">
        <f t="shared" si="11"/>
        <v>277.86</v>
      </c>
    </row>
    <row r="13" spans="1:36" s="133" customFormat="1" ht="12.75">
      <c r="A13" s="54">
        <v>11</v>
      </c>
      <c r="B13" s="28"/>
      <c r="C13" s="153" t="s">
        <v>71</v>
      </c>
      <c r="D13" s="153" t="s">
        <v>57</v>
      </c>
      <c r="E13" s="56">
        <v>0.6333333333333333</v>
      </c>
      <c r="F13" s="30">
        <v>0.6611111111111111</v>
      </c>
      <c r="G13" s="57">
        <f t="shared" si="0"/>
        <v>0.02777777777777779</v>
      </c>
      <c r="H13" s="58">
        <f t="shared" si="1"/>
        <v>0.0020833333333333333</v>
      </c>
      <c r="I13" s="58">
        <f t="shared" si="2"/>
        <v>0.025694444444444457</v>
      </c>
      <c r="J13" s="59">
        <f t="shared" si="3"/>
        <v>74.00000000000003</v>
      </c>
      <c r="K13" s="60"/>
      <c r="L13" s="61">
        <v>16.37</v>
      </c>
      <c r="M13" s="62">
        <v>5</v>
      </c>
      <c r="N13" s="63">
        <f t="shared" si="4"/>
        <v>21.37</v>
      </c>
      <c r="O13" s="64"/>
      <c r="P13" s="61">
        <v>6.6</v>
      </c>
      <c r="Q13" s="62">
        <v>10</v>
      </c>
      <c r="R13" s="65">
        <f t="shared" si="5"/>
        <v>16.6</v>
      </c>
      <c r="S13" s="90"/>
      <c r="T13" s="61">
        <v>45.2</v>
      </c>
      <c r="U13" s="62">
        <v>10</v>
      </c>
      <c r="V13" s="65">
        <f t="shared" si="6"/>
        <v>55.2</v>
      </c>
      <c r="W13" s="64"/>
      <c r="X13" s="166">
        <v>15.08</v>
      </c>
      <c r="Y13" s="167"/>
      <c r="Z13" s="159">
        <f t="shared" si="7"/>
        <v>15.08</v>
      </c>
      <c r="AA13" s="64"/>
      <c r="AB13" s="62">
        <v>2</v>
      </c>
      <c r="AC13" s="66">
        <f t="shared" si="8"/>
        <v>2</v>
      </c>
      <c r="AD13" s="90">
        <v>0.0020833333333333333</v>
      </c>
      <c r="AE13" s="61">
        <v>40.06</v>
      </c>
      <c r="AF13" s="62"/>
      <c r="AG13" s="63">
        <f t="shared" si="9"/>
        <v>40.06</v>
      </c>
      <c r="AH13" s="67">
        <v>500</v>
      </c>
      <c r="AI13" s="89">
        <f t="shared" si="10"/>
        <v>224.31000000000003</v>
      </c>
      <c r="AJ13" s="68">
        <f t="shared" si="11"/>
        <v>275.68999999999994</v>
      </c>
    </row>
    <row r="14" spans="1:36" s="133" customFormat="1" ht="12.75">
      <c r="A14" s="54">
        <v>12</v>
      </c>
      <c r="B14" s="28"/>
      <c r="C14" s="153" t="s">
        <v>67</v>
      </c>
      <c r="D14" s="153" t="s">
        <v>64</v>
      </c>
      <c r="E14" s="29">
        <v>0.6555555555555556</v>
      </c>
      <c r="F14" s="30">
        <v>0.6826388888888889</v>
      </c>
      <c r="G14" s="57">
        <f t="shared" si="0"/>
        <v>0.027083333333333348</v>
      </c>
      <c r="H14" s="79">
        <f t="shared" si="1"/>
        <v>0</v>
      </c>
      <c r="I14" s="58">
        <f t="shared" si="2"/>
        <v>0.027083333333333348</v>
      </c>
      <c r="J14" s="59">
        <f t="shared" si="3"/>
        <v>78.00000000000004</v>
      </c>
      <c r="K14" s="60"/>
      <c r="L14" s="81">
        <v>15.47</v>
      </c>
      <c r="M14" s="62">
        <v>2</v>
      </c>
      <c r="N14" s="65">
        <f t="shared" si="4"/>
        <v>17.47</v>
      </c>
      <c r="O14" s="180"/>
      <c r="P14" s="61">
        <v>10.97</v>
      </c>
      <c r="Q14" s="62"/>
      <c r="R14" s="65">
        <f t="shared" si="5"/>
        <v>10.97</v>
      </c>
      <c r="S14" s="90"/>
      <c r="T14" s="61">
        <v>61.65</v>
      </c>
      <c r="U14" s="62"/>
      <c r="V14" s="65">
        <f t="shared" si="6"/>
        <v>61.65</v>
      </c>
      <c r="W14" s="90"/>
      <c r="X14" s="61">
        <v>13.5</v>
      </c>
      <c r="Y14" s="62"/>
      <c r="Z14" s="159">
        <f t="shared" si="7"/>
        <v>13.5</v>
      </c>
      <c r="AA14" s="90"/>
      <c r="AB14" s="62">
        <v>0</v>
      </c>
      <c r="AC14" s="66">
        <f t="shared" si="8"/>
        <v>0</v>
      </c>
      <c r="AD14" s="90"/>
      <c r="AE14" s="61">
        <v>49.31</v>
      </c>
      <c r="AF14" s="62"/>
      <c r="AG14" s="65">
        <f t="shared" si="9"/>
        <v>49.31</v>
      </c>
      <c r="AH14" s="67">
        <v>500</v>
      </c>
      <c r="AI14" s="89">
        <f t="shared" si="10"/>
        <v>230.90000000000006</v>
      </c>
      <c r="AJ14" s="68">
        <f t="shared" si="11"/>
        <v>269.0999999999999</v>
      </c>
    </row>
    <row r="15" spans="1:36" s="133" customFormat="1" ht="12.75">
      <c r="A15" s="54">
        <v>13</v>
      </c>
      <c r="B15" s="28"/>
      <c r="C15" s="153" t="s">
        <v>62</v>
      </c>
      <c r="D15" s="153" t="s">
        <v>45</v>
      </c>
      <c r="E15" s="29">
        <v>0.6222222222222222</v>
      </c>
      <c r="F15" s="30">
        <v>0.6777777777777777</v>
      </c>
      <c r="G15" s="57">
        <f t="shared" si="0"/>
        <v>0.05555555555555547</v>
      </c>
      <c r="H15" s="79">
        <f t="shared" si="1"/>
        <v>0.0006944444444444445</v>
      </c>
      <c r="I15" s="58">
        <f t="shared" si="2"/>
        <v>0.05486111111111103</v>
      </c>
      <c r="J15" s="59">
        <f t="shared" si="3"/>
        <v>157.99999999999974</v>
      </c>
      <c r="K15" s="60"/>
      <c r="L15" s="81">
        <v>12.61</v>
      </c>
      <c r="M15" s="62">
        <v>5</v>
      </c>
      <c r="N15" s="65">
        <f t="shared" si="4"/>
        <v>17.61</v>
      </c>
      <c r="O15" s="88"/>
      <c r="P15" s="61">
        <v>5.42</v>
      </c>
      <c r="Q15" s="62"/>
      <c r="R15" s="65">
        <f t="shared" si="5"/>
        <v>5.42</v>
      </c>
      <c r="S15" s="90">
        <v>0.0006944444444444445</v>
      </c>
      <c r="T15" s="61">
        <v>27.6</v>
      </c>
      <c r="U15" s="62"/>
      <c r="V15" s="65">
        <f t="shared" si="6"/>
        <v>27.6</v>
      </c>
      <c r="W15" s="64"/>
      <c r="X15" s="166">
        <v>12.55</v>
      </c>
      <c r="Y15" s="167">
        <v>10</v>
      </c>
      <c r="Z15" s="159">
        <f t="shared" si="7"/>
        <v>22.55</v>
      </c>
      <c r="AA15" s="64"/>
      <c r="AB15" s="62">
        <v>0</v>
      </c>
      <c r="AC15" s="66">
        <f t="shared" si="8"/>
        <v>0</v>
      </c>
      <c r="AD15" s="90"/>
      <c r="AE15" s="61">
        <v>37.67</v>
      </c>
      <c r="AF15" s="62"/>
      <c r="AG15" s="65">
        <f t="shared" si="9"/>
        <v>37.67</v>
      </c>
      <c r="AH15" s="67">
        <v>500</v>
      </c>
      <c r="AI15" s="89">
        <f t="shared" si="10"/>
        <v>268.8499999999997</v>
      </c>
      <c r="AJ15" s="68">
        <f t="shared" si="11"/>
        <v>231.15000000000032</v>
      </c>
    </row>
    <row r="16" spans="1:36" s="133" customFormat="1" ht="12.75">
      <c r="A16" s="54">
        <v>14</v>
      </c>
      <c r="B16" s="28"/>
      <c r="C16" s="153" t="s">
        <v>73</v>
      </c>
      <c r="D16" s="153" t="s">
        <v>64</v>
      </c>
      <c r="E16" s="29">
        <v>0.638888888888889</v>
      </c>
      <c r="F16" s="30">
        <v>0.6611111111111111</v>
      </c>
      <c r="G16" s="57">
        <f t="shared" si="0"/>
        <v>0.022222222222222143</v>
      </c>
      <c r="H16" s="79">
        <f t="shared" si="1"/>
        <v>0.0010416666666666667</v>
      </c>
      <c r="I16" s="58">
        <f t="shared" si="2"/>
        <v>0.021180555555555477</v>
      </c>
      <c r="J16" s="59">
        <f t="shared" si="3"/>
        <v>60.99999999999977</v>
      </c>
      <c r="K16" s="60"/>
      <c r="L16" s="81">
        <v>16.92</v>
      </c>
      <c r="M16" s="62"/>
      <c r="N16" s="65">
        <f t="shared" si="4"/>
        <v>16.92</v>
      </c>
      <c r="O16" s="88"/>
      <c r="P16" s="61">
        <v>8.07</v>
      </c>
      <c r="Q16" s="62"/>
      <c r="R16" s="65">
        <f t="shared" si="5"/>
        <v>8.07</v>
      </c>
      <c r="S16" s="90">
        <v>0.0010416666666666667</v>
      </c>
      <c r="T16" s="61">
        <v>100.5</v>
      </c>
      <c r="U16" s="62"/>
      <c r="V16" s="65">
        <f t="shared" si="6"/>
        <v>100.5</v>
      </c>
      <c r="W16" s="64"/>
      <c r="X16" s="166">
        <v>24.2</v>
      </c>
      <c r="Y16" s="167">
        <v>15</v>
      </c>
      <c r="Z16" s="159">
        <f t="shared" si="7"/>
        <v>39.2</v>
      </c>
      <c r="AA16" s="64"/>
      <c r="AB16" s="62">
        <v>2</v>
      </c>
      <c r="AC16" s="66">
        <f t="shared" si="8"/>
        <v>2</v>
      </c>
      <c r="AD16" s="90"/>
      <c r="AE16" s="61">
        <v>41.2</v>
      </c>
      <c r="AF16" s="62"/>
      <c r="AG16" s="65">
        <f t="shared" si="9"/>
        <v>41.2</v>
      </c>
      <c r="AH16" s="67">
        <v>500</v>
      </c>
      <c r="AI16" s="89">
        <f t="shared" si="10"/>
        <v>268.88999999999976</v>
      </c>
      <c r="AJ16" s="68">
        <f t="shared" si="11"/>
        <v>231.11000000000024</v>
      </c>
    </row>
    <row r="17" spans="1:36" s="133" customFormat="1" ht="12.75">
      <c r="A17" s="54">
        <v>15</v>
      </c>
      <c r="B17" s="28"/>
      <c r="C17" s="153" t="s">
        <v>79</v>
      </c>
      <c r="D17" s="153" t="s">
        <v>57</v>
      </c>
      <c r="E17" s="29">
        <v>0.5986111111111111</v>
      </c>
      <c r="F17" s="30">
        <v>0.6506944444444445</v>
      </c>
      <c r="G17" s="57">
        <f t="shared" si="0"/>
        <v>0.05208333333333337</v>
      </c>
      <c r="H17" s="79">
        <f t="shared" si="1"/>
        <v>0</v>
      </c>
      <c r="I17" s="58">
        <f t="shared" si="2"/>
        <v>0.05208333333333337</v>
      </c>
      <c r="J17" s="59">
        <f t="shared" si="3"/>
        <v>150.0000000000001</v>
      </c>
      <c r="K17" s="60"/>
      <c r="L17" s="81">
        <v>15.68</v>
      </c>
      <c r="M17" s="62"/>
      <c r="N17" s="65">
        <f t="shared" si="4"/>
        <v>15.68</v>
      </c>
      <c r="O17" s="88"/>
      <c r="P17" s="61">
        <v>5.95</v>
      </c>
      <c r="Q17" s="62"/>
      <c r="R17" s="65">
        <f t="shared" si="5"/>
        <v>5.95</v>
      </c>
      <c r="S17" s="90"/>
      <c r="T17" s="61">
        <v>45.7</v>
      </c>
      <c r="U17" s="62"/>
      <c r="V17" s="65">
        <f t="shared" si="6"/>
        <v>45.7</v>
      </c>
      <c r="W17" s="64"/>
      <c r="X17" s="166">
        <v>12.6</v>
      </c>
      <c r="Y17" s="167"/>
      <c r="Z17" s="159">
        <f t="shared" si="7"/>
        <v>12.6</v>
      </c>
      <c r="AA17" s="64"/>
      <c r="AB17" s="62">
        <v>2</v>
      </c>
      <c r="AC17" s="66">
        <f t="shared" si="8"/>
        <v>2</v>
      </c>
      <c r="AD17" s="90"/>
      <c r="AE17" s="61">
        <v>42.22</v>
      </c>
      <c r="AF17" s="62"/>
      <c r="AG17" s="65">
        <f t="shared" si="9"/>
        <v>42.22</v>
      </c>
      <c r="AH17" s="67">
        <v>500</v>
      </c>
      <c r="AI17" s="89">
        <f t="shared" si="10"/>
        <v>274.15000000000015</v>
      </c>
      <c r="AJ17" s="68">
        <f t="shared" si="11"/>
        <v>225.84999999999985</v>
      </c>
    </row>
    <row r="18" spans="1:36" s="133" customFormat="1" ht="12.75">
      <c r="A18" s="54">
        <v>16</v>
      </c>
      <c r="B18" s="28"/>
      <c r="C18" s="153" t="s">
        <v>78</v>
      </c>
      <c r="D18" s="153" t="s">
        <v>64</v>
      </c>
      <c r="E18" s="29">
        <v>0.6611111111111111</v>
      </c>
      <c r="F18" s="30">
        <v>0.6923611111111111</v>
      </c>
      <c r="G18" s="57">
        <f t="shared" si="0"/>
        <v>0.03125</v>
      </c>
      <c r="H18" s="79">
        <f t="shared" si="1"/>
        <v>0</v>
      </c>
      <c r="I18" s="58">
        <f t="shared" si="2"/>
        <v>0.03125</v>
      </c>
      <c r="J18" s="59">
        <f t="shared" si="3"/>
        <v>90</v>
      </c>
      <c r="K18" s="60"/>
      <c r="L18" s="81">
        <v>15.39</v>
      </c>
      <c r="M18" s="62">
        <v>4</v>
      </c>
      <c r="N18" s="65">
        <f t="shared" si="4"/>
        <v>19.39</v>
      </c>
      <c r="O18" s="88"/>
      <c r="P18" s="61">
        <v>22.1</v>
      </c>
      <c r="Q18" s="62">
        <v>10</v>
      </c>
      <c r="R18" s="65">
        <f t="shared" si="5"/>
        <v>32.1</v>
      </c>
      <c r="S18" s="90"/>
      <c r="T18" s="61">
        <v>64</v>
      </c>
      <c r="U18" s="62">
        <v>10</v>
      </c>
      <c r="V18" s="65">
        <f t="shared" si="6"/>
        <v>74</v>
      </c>
      <c r="W18" s="64"/>
      <c r="X18" s="166">
        <v>18.45</v>
      </c>
      <c r="Y18" s="167"/>
      <c r="Z18" s="159">
        <f t="shared" si="7"/>
        <v>18.45</v>
      </c>
      <c r="AA18" s="64"/>
      <c r="AB18" s="62">
        <v>0</v>
      </c>
      <c r="AC18" s="66">
        <f t="shared" si="8"/>
        <v>0</v>
      </c>
      <c r="AD18" s="90"/>
      <c r="AE18" s="61">
        <v>49.25</v>
      </c>
      <c r="AF18" s="62"/>
      <c r="AG18" s="65">
        <f t="shared" si="9"/>
        <v>49.25</v>
      </c>
      <c r="AH18" s="67">
        <v>500</v>
      </c>
      <c r="AI18" s="89">
        <f t="shared" si="10"/>
        <v>283.19</v>
      </c>
      <c r="AJ18" s="68">
        <f t="shared" si="11"/>
        <v>216.81</v>
      </c>
    </row>
    <row r="19" spans="1:36" s="133" customFormat="1" ht="12.75">
      <c r="A19" s="54">
        <v>17</v>
      </c>
      <c r="B19" s="28"/>
      <c r="C19" s="153" t="s">
        <v>87</v>
      </c>
      <c r="D19" s="153" t="s">
        <v>49</v>
      </c>
      <c r="E19" s="29">
        <v>0.6041666666666666</v>
      </c>
      <c r="F19" s="30">
        <v>0.6854166666666667</v>
      </c>
      <c r="G19" s="57">
        <f t="shared" si="0"/>
        <v>0.08125000000000004</v>
      </c>
      <c r="H19" s="79">
        <f t="shared" si="1"/>
        <v>0</v>
      </c>
      <c r="I19" s="58">
        <f t="shared" si="2"/>
        <v>0.08125000000000004</v>
      </c>
      <c r="J19" s="59">
        <f t="shared" si="3"/>
        <v>234.00000000000014</v>
      </c>
      <c r="K19" s="60"/>
      <c r="L19" s="81">
        <v>14.15</v>
      </c>
      <c r="M19" s="62"/>
      <c r="N19" s="65">
        <f t="shared" si="4"/>
        <v>14.15</v>
      </c>
      <c r="O19" s="88"/>
      <c r="P19" s="61">
        <v>7.04</v>
      </c>
      <c r="Q19" s="62"/>
      <c r="R19" s="65">
        <f t="shared" si="5"/>
        <v>7.04</v>
      </c>
      <c r="S19" s="90"/>
      <c r="T19" s="61">
        <v>33.5</v>
      </c>
      <c r="U19" s="62"/>
      <c r="V19" s="65">
        <f t="shared" si="6"/>
        <v>33.5</v>
      </c>
      <c r="W19" s="64"/>
      <c r="X19" s="166">
        <v>12.68</v>
      </c>
      <c r="Y19" s="167"/>
      <c r="Z19" s="159">
        <f t="shared" si="7"/>
        <v>12.68</v>
      </c>
      <c r="AA19" s="64"/>
      <c r="AB19" s="62">
        <v>0</v>
      </c>
      <c r="AC19" s="66">
        <f t="shared" si="8"/>
        <v>0</v>
      </c>
      <c r="AD19" s="90"/>
      <c r="AE19" s="61"/>
      <c r="AF19" s="62"/>
      <c r="AG19" s="65">
        <f t="shared" si="9"/>
        <v>0</v>
      </c>
      <c r="AH19" s="67">
        <v>500</v>
      </c>
      <c r="AI19" s="89">
        <f t="shared" si="10"/>
        <v>301.3700000000002</v>
      </c>
      <c r="AJ19" s="68" t="s">
        <v>90</v>
      </c>
    </row>
    <row r="20" spans="7:33" ht="12.75">
      <c r="G20" s="1"/>
      <c r="H20" s="1"/>
      <c r="S20"/>
      <c r="AG20"/>
    </row>
    <row r="21" spans="7:33" ht="12.75">
      <c r="G21" s="1"/>
      <c r="H21" s="1"/>
      <c r="S21"/>
      <c r="AG21"/>
    </row>
    <row r="22" spans="7:33" ht="12.75">
      <c r="G22" s="1"/>
      <c r="H22" s="1"/>
      <c r="S22"/>
      <c r="AG22"/>
    </row>
    <row r="23" spans="7:33" ht="12.75">
      <c r="G23" s="1"/>
      <c r="H23" s="1"/>
      <c r="S23"/>
      <c r="AG23"/>
    </row>
    <row r="24" spans="7:33" ht="12.75">
      <c r="G24" s="1"/>
      <c r="H24" s="1"/>
      <c r="S24"/>
      <c r="AG24"/>
    </row>
  </sheetData>
  <sheetProtection/>
  <mergeCells count="14">
    <mergeCell ref="S1:V1"/>
    <mergeCell ref="E1:J1"/>
    <mergeCell ref="K1:N1"/>
    <mergeCell ref="AH1:AH2"/>
    <mergeCell ref="AI1:AI2"/>
    <mergeCell ref="AJ1:AJ2"/>
    <mergeCell ref="W1:Z1"/>
    <mergeCell ref="A1:A2"/>
    <mergeCell ref="B1:B2"/>
    <mergeCell ref="D1:D2"/>
    <mergeCell ref="AA1:AC1"/>
    <mergeCell ref="O1:R1"/>
    <mergeCell ref="AD1:AG1"/>
    <mergeCell ref="C1:C2"/>
  </mergeCells>
  <printOptions horizontalCentered="1"/>
  <pageMargins left="0.75" right="0.75" top="0.5905511811023623" bottom="0" header="0" footer="0"/>
  <pageSetup fitToHeight="1" fitToWidth="1" horizontalDpi="300" verticalDpi="300" orientation="landscape" paperSize="9" scale="61" r:id="rId1"/>
  <headerFooter alignWithMargins="0">
    <oddHeader>&amp;C&amp;A</oddHeader>
    <oddFooter>&amp;C7. Tekmovanje v orientaciji Regije Ljubljana III, Komenda 28.5.2011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"/>
  <sheetViews>
    <sheetView zoomScale="75" zoomScaleNormal="75" workbookViewId="0" topLeftCell="A1">
      <selection activeCell="C26" sqref="C26"/>
    </sheetView>
  </sheetViews>
  <sheetFormatPr defaultColWidth="9.140625" defaultRowHeight="12.75"/>
  <cols>
    <col min="1" max="1" width="3.28125" style="0" customWidth="1"/>
    <col min="2" max="2" width="4.00390625" style="7" hidden="1" customWidth="1"/>
    <col min="3" max="3" width="19.8515625" style="0" customWidth="1"/>
    <col min="4" max="4" width="13.00390625" style="7" customWidth="1"/>
    <col min="5" max="5" width="7.57421875" style="0" customWidth="1"/>
    <col min="6" max="6" width="7.8515625" style="0" customWidth="1"/>
    <col min="7" max="7" width="6.28125" style="0" customWidth="1"/>
    <col min="8" max="8" width="8.421875" style="0" customWidth="1"/>
    <col min="9" max="9" width="9.7109375" style="0" customWidth="1"/>
    <col min="10" max="10" width="6.7109375" style="0" customWidth="1"/>
    <col min="11" max="11" width="6.57421875" style="0" customWidth="1"/>
    <col min="12" max="12" width="5.28125" style="0" customWidth="1"/>
    <col min="13" max="13" width="9.8515625" style="0" customWidth="1"/>
    <col min="14" max="14" width="8.00390625" style="0" customWidth="1"/>
    <col min="15" max="15" width="6.57421875" style="0" customWidth="1"/>
    <col min="16" max="16" width="5.28125" style="0" customWidth="1"/>
    <col min="17" max="17" width="6.57421875" style="0" customWidth="1"/>
    <col min="18" max="18" width="8.8515625" style="0" customWidth="1"/>
    <col min="19" max="19" width="6.421875" style="0" customWidth="1"/>
    <col min="20" max="20" width="5.28125" style="0" customWidth="1"/>
    <col min="21" max="21" width="6.8515625" style="0" customWidth="1"/>
    <col min="22" max="22" width="7.8515625" style="0" customWidth="1"/>
    <col min="23" max="23" width="7.421875" style="0" customWidth="1"/>
    <col min="24" max="24" width="5.28125" style="0" customWidth="1"/>
    <col min="25" max="25" width="6.7109375" style="0" customWidth="1"/>
    <col min="26" max="26" width="7.421875" style="0" customWidth="1"/>
    <col min="27" max="27" width="6.421875" style="0" customWidth="1"/>
    <col min="28" max="29" width="6.8515625" style="0" customWidth="1"/>
    <col min="30" max="30" width="5.421875" style="0" customWidth="1"/>
    <col min="31" max="31" width="5.8515625" style="0" customWidth="1"/>
    <col min="32" max="32" width="6.28125" style="0" customWidth="1"/>
    <col min="33" max="33" width="7.57421875" style="0" customWidth="1"/>
    <col min="34" max="34" width="9.7109375" style="0" customWidth="1"/>
  </cols>
  <sheetData>
    <row r="1" spans="1:34" s="4" customFormat="1" ht="111.75" customHeight="1" thickBot="1">
      <c r="A1" s="181" t="s">
        <v>20</v>
      </c>
      <c r="B1" s="181" t="s">
        <v>21</v>
      </c>
      <c r="C1" s="192" t="s">
        <v>0</v>
      </c>
      <c r="D1" s="190" t="s">
        <v>44</v>
      </c>
      <c r="E1" s="199" t="s">
        <v>6</v>
      </c>
      <c r="F1" s="200"/>
      <c r="G1" s="200"/>
      <c r="H1" s="200"/>
      <c r="I1" s="200"/>
      <c r="J1" s="196"/>
      <c r="K1" s="201" t="s">
        <v>31</v>
      </c>
      <c r="L1" s="202"/>
      <c r="M1" s="203"/>
      <c r="N1" s="201" t="s">
        <v>32</v>
      </c>
      <c r="O1" s="202"/>
      <c r="P1" s="202"/>
      <c r="Q1" s="203"/>
      <c r="R1" s="201" t="s">
        <v>27</v>
      </c>
      <c r="S1" s="202"/>
      <c r="T1" s="202"/>
      <c r="U1" s="202"/>
      <c r="V1" s="198" t="s">
        <v>8</v>
      </c>
      <c r="W1" s="198"/>
      <c r="X1" s="198"/>
      <c r="Y1" s="198"/>
      <c r="Z1" s="201" t="s">
        <v>30</v>
      </c>
      <c r="AA1" s="202"/>
      <c r="AB1" s="203"/>
      <c r="AC1" s="201" t="s">
        <v>29</v>
      </c>
      <c r="AD1" s="202"/>
      <c r="AE1" s="203"/>
      <c r="AF1" s="181" t="s">
        <v>1</v>
      </c>
      <c r="AG1" s="181" t="s">
        <v>4</v>
      </c>
      <c r="AH1" s="196" t="s">
        <v>2</v>
      </c>
    </row>
    <row r="2" spans="1:34" s="6" customFormat="1" ht="63.75" thickBot="1">
      <c r="A2" s="182"/>
      <c r="B2" s="182"/>
      <c r="C2" s="190"/>
      <c r="D2" s="191"/>
      <c r="E2" s="13" t="s">
        <v>15</v>
      </c>
      <c r="F2" s="14" t="s">
        <v>16</v>
      </c>
      <c r="G2" s="14" t="s">
        <v>17</v>
      </c>
      <c r="H2" s="14" t="s">
        <v>25</v>
      </c>
      <c r="I2" s="14" t="s">
        <v>18</v>
      </c>
      <c r="J2" s="15" t="s">
        <v>19</v>
      </c>
      <c r="K2" s="14" t="s">
        <v>23</v>
      </c>
      <c r="L2" s="14" t="s">
        <v>24</v>
      </c>
      <c r="M2" s="17" t="s">
        <v>5</v>
      </c>
      <c r="N2" s="13" t="s">
        <v>25</v>
      </c>
      <c r="O2" s="14" t="s">
        <v>23</v>
      </c>
      <c r="P2" s="14" t="s">
        <v>24</v>
      </c>
      <c r="Q2" s="15" t="s">
        <v>5</v>
      </c>
      <c r="R2" s="13" t="s">
        <v>25</v>
      </c>
      <c r="S2" s="14" t="s">
        <v>23</v>
      </c>
      <c r="T2" s="14" t="s">
        <v>24</v>
      </c>
      <c r="U2" s="15" t="s">
        <v>5</v>
      </c>
      <c r="V2" s="16" t="s">
        <v>25</v>
      </c>
      <c r="W2" s="14" t="s">
        <v>23</v>
      </c>
      <c r="X2" s="14" t="s">
        <v>24</v>
      </c>
      <c r="Y2" s="15" t="s">
        <v>5</v>
      </c>
      <c r="Z2" s="16" t="s">
        <v>25</v>
      </c>
      <c r="AA2" s="14" t="s">
        <v>24</v>
      </c>
      <c r="AB2" s="17" t="s">
        <v>5</v>
      </c>
      <c r="AC2" s="13" t="s">
        <v>25</v>
      </c>
      <c r="AD2" s="14" t="s">
        <v>24</v>
      </c>
      <c r="AE2" s="15" t="s">
        <v>5</v>
      </c>
      <c r="AF2" s="182"/>
      <c r="AG2" s="182"/>
      <c r="AH2" s="197"/>
    </row>
    <row r="3" spans="1:34" s="77" customFormat="1" ht="12.75">
      <c r="A3" s="98">
        <v>1</v>
      </c>
      <c r="B3" s="39"/>
      <c r="C3" s="119" t="s">
        <v>39</v>
      </c>
      <c r="D3" s="117" t="s">
        <v>40</v>
      </c>
      <c r="E3" s="40">
        <v>0.5805555555555556</v>
      </c>
      <c r="F3" s="41">
        <v>0.6069444444444444</v>
      </c>
      <c r="G3" s="41">
        <f aca="true" t="shared" si="0" ref="G3:G13">F3-E3</f>
        <v>0.026388888888888795</v>
      </c>
      <c r="H3" s="43">
        <f aca="true" t="shared" si="1" ref="H3:H13">Z3+N3+R3+AC3+V3</f>
        <v>0.0006944444444444445</v>
      </c>
      <c r="I3" s="43">
        <f aca="true" t="shared" si="2" ref="I3:I13">G3-H3</f>
        <v>0.02569444444444435</v>
      </c>
      <c r="J3" s="44">
        <f aca="true" t="shared" si="3" ref="J3:J13">I3*2*3600/2.5</f>
        <v>73.99999999999973</v>
      </c>
      <c r="K3" s="73">
        <v>20.75</v>
      </c>
      <c r="L3" s="47"/>
      <c r="M3" s="48">
        <f aca="true" t="shared" si="4" ref="M3:M13">K3+L3</f>
        <v>20.75</v>
      </c>
      <c r="N3" s="74">
        <v>0.00034722222222222224</v>
      </c>
      <c r="O3" s="46">
        <v>22.57</v>
      </c>
      <c r="P3" s="47">
        <v>10</v>
      </c>
      <c r="Q3" s="50">
        <f aca="true" t="shared" si="5" ref="Q3:Q13">O3+P3</f>
        <v>32.57</v>
      </c>
      <c r="R3" s="171"/>
      <c r="S3" s="46">
        <v>29.45</v>
      </c>
      <c r="T3" s="47"/>
      <c r="U3" s="50">
        <f aca="true" t="shared" si="6" ref="U3:U13">S3+T3</f>
        <v>29.45</v>
      </c>
      <c r="V3" s="172">
        <v>0.00034722222222222224</v>
      </c>
      <c r="W3" s="46">
        <v>13.79</v>
      </c>
      <c r="X3" s="47"/>
      <c r="Y3" s="50">
        <f aca="true" t="shared" si="7" ref="Y3:Y13">W3+X3</f>
        <v>13.79</v>
      </c>
      <c r="Z3" s="94"/>
      <c r="AA3" s="47">
        <v>2</v>
      </c>
      <c r="AB3" s="51">
        <f aca="true" t="shared" si="8" ref="AB3:AB13">AA3</f>
        <v>2</v>
      </c>
      <c r="AC3" s="74"/>
      <c r="AD3" s="47"/>
      <c r="AE3" s="44">
        <f aca="true" t="shared" si="9" ref="AE3:AE13">AD3</f>
        <v>0</v>
      </c>
      <c r="AF3" s="173">
        <v>500</v>
      </c>
      <c r="AG3" s="87">
        <f aca="true" t="shared" si="10" ref="AG3:AG13">J3+M3+AB3+Q3+U3+AE3+Y3</f>
        <v>172.55999999999972</v>
      </c>
      <c r="AH3" s="53">
        <f aca="true" t="shared" si="11" ref="AH3:AH13">AF3-AG3</f>
        <v>327.4400000000003</v>
      </c>
    </row>
    <row r="4" spans="1:34" s="77" customFormat="1" ht="12.75">
      <c r="A4" s="27">
        <v>2</v>
      </c>
      <c r="B4" s="55"/>
      <c r="C4" s="120" t="s">
        <v>33</v>
      </c>
      <c r="D4" s="118" t="s">
        <v>45</v>
      </c>
      <c r="E4" s="56">
        <v>0.5555555555555556</v>
      </c>
      <c r="F4" s="30">
        <v>0.5805555555555556</v>
      </c>
      <c r="G4" s="30">
        <f t="shared" si="0"/>
        <v>0.025000000000000022</v>
      </c>
      <c r="H4" s="58">
        <f t="shared" si="1"/>
        <v>0</v>
      </c>
      <c r="I4" s="58">
        <f t="shared" si="2"/>
        <v>0.025000000000000022</v>
      </c>
      <c r="J4" s="59">
        <f t="shared" si="3"/>
        <v>72.00000000000007</v>
      </c>
      <c r="K4" s="81">
        <v>24.81</v>
      </c>
      <c r="L4" s="62">
        <v>20</v>
      </c>
      <c r="M4" s="63">
        <f t="shared" si="4"/>
        <v>44.81</v>
      </c>
      <c r="N4" s="70"/>
      <c r="O4" s="61">
        <v>15.3</v>
      </c>
      <c r="P4" s="62">
        <v>10</v>
      </c>
      <c r="Q4" s="65">
        <f t="shared" si="5"/>
        <v>25.3</v>
      </c>
      <c r="R4" s="90"/>
      <c r="S4" s="61">
        <v>27.5</v>
      </c>
      <c r="T4" s="62"/>
      <c r="U4" s="65">
        <f t="shared" si="6"/>
        <v>27.5</v>
      </c>
      <c r="V4" s="91"/>
      <c r="W4" s="61">
        <v>9.2</v>
      </c>
      <c r="X4" s="62"/>
      <c r="Y4" s="65">
        <f t="shared" si="7"/>
        <v>9.2</v>
      </c>
      <c r="Z4" s="92"/>
      <c r="AA4" s="62"/>
      <c r="AB4" s="66">
        <f t="shared" si="8"/>
        <v>0</v>
      </c>
      <c r="AC4" s="70"/>
      <c r="AD4" s="62"/>
      <c r="AE4" s="59">
        <f t="shared" si="9"/>
        <v>0</v>
      </c>
      <c r="AF4" s="93">
        <v>500</v>
      </c>
      <c r="AG4" s="89">
        <f t="shared" si="10"/>
        <v>178.81000000000006</v>
      </c>
      <c r="AH4" s="68">
        <f t="shared" si="11"/>
        <v>321.18999999999994</v>
      </c>
    </row>
    <row r="5" spans="1:34" s="77" customFormat="1" ht="12.75">
      <c r="A5" s="27">
        <v>3</v>
      </c>
      <c r="B5" s="55"/>
      <c r="C5" s="120" t="s">
        <v>38</v>
      </c>
      <c r="D5" s="118" t="s">
        <v>45</v>
      </c>
      <c r="E5" s="56">
        <v>0.576388888888889</v>
      </c>
      <c r="F5" s="30">
        <v>0.6055555555555555</v>
      </c>
      <c r="G5" s="30">
        <f t="shared" si="0"/>
        <v>0.029166666666666563</v>
      </c>
      <c r="H5" s="58">
        <f t="shared" si="1"/>
        <v>0</v>
      </c>
      <c r="I5" s="58">
        <f t="shared" si="2"/>
        <v>0.029166666666666563</v>
      </c>
      <c r="J5" s="59">
        <f t="shared" si="3"/>
        <v>83.9999999999997</v>
      </c>
      <c r="K5" s="81">
        <v>24.57</v>
      </c>
      <c r="L5" s="62"/>
      <c r="M5" s="63">
        <f t="shared" si="4"/>
        <v>24.57</v>
      </c>
      <c r="N5" s="70"/>
      <c r="O5" s="61">
        <v>15.43</v>
      </c>
      <c r="P5" s="62">
        <v>10</v>
      </c>
      <c r="Q5" s="65">
        <f t="shared" si="5"/>
        <v>25.43</v>
      </c>
      <c r="R5" s="90"/>
      <c r="S5" s="61">
        <v>35.3</v>
      </c>
      <c r="T5" s="62">
        <v>2</v>
      </c>
      <c r="U5" s="65">
        <f t="shared" si="6"/>
        <v>37.3</v>
      </c>
      <c r="V5" s="91"/>
      <c r="W5" s="61">
        <v>8.48</v>
      </c>
      <c r="X5" s="62"/>
      <c r="Y5" s="65">
        <f t="shared" si="7"/>
        <v>8.48</v>
      </c>
      <c r="Z5" s="92"/>
      <c r="AA5" s="62"/>
      <c r="AB5" s="66">
        <f t="shared" si="8"/>
        <v>0</v>
      </c>
      <c r="AC5" s="70"/>
      <c r="AD5" s="62"/>
      <c r="AE5" s="59">
        <f t="shared" si="9"/>
        <v>0</v>
      </c>
      <c r="AF5" s="93">
        <v>500</v>
      </c>
      <c r="AG5" s="89">
        <f t="shared" si="10"/>
        <v>179.77999999999972</v>
      </c>
      <c r="AH5" s="68">
        <f t="shared" si="11"/>
        <v>320.22000000000025</v>
      </c>
    </row>
    <row r="6" spans="1:34" s="26" customFormat="1" ht="12.75">
      <c r="A6" s="27">
        <v>4</v>
      </c>
      <c r="B6" s="55"/>
      <c r="C6" s="120" t="s">
        <v>36</v>
      </c>
      <c r="D6" s="118" t="s">
        <v>47</v>
      </c>
      <c r="E6" s="56">
        <v>0.5680555555555555</v>
      </c>
      <c r="F6" s="30">
        <v>0.6006944444444444</v>
      </c>
      <c r="G6" s="30">
        <f t="shared" si="0"/>
        <v>0.032638888888888884</v>
      </c>
      <c r="H6" s="58">
        <f t="shared" si="1"/>
        <v>0</v>
      </c>
      <c r="I6" s="58">
        <f t="shared" si="2"/>
        <v>0.032638888888888884</v>
      </c>
      <c r="J6" s="59">
        <f t="shared" si="3"/>
        <v>93.99999999999999</v>
      </c>
      <c r="K6" s="81">
        <v>25.1</v>
      </c>
      <c r="L6" s="62"/>
      <c r="M6" s="63">
        <f t="shared" si="4"/>
        <v>25.1</v>
      </c>
      <c r="N6" s="70"/>
      <c r="O6" s="61">
        <v>16.53</v>
      </c>
      <c r="P6" s="62"/>
      <c r="Q6" s="65">
        <f t="shared" si="5"/>
        <v>16.53</v>
      </c>
      <c r="R6" s="90"/>
      <c r="S6" s="61">
        <v>36.4</v>
      </c>
      <c r="T6" s="62"/>
      <c r="U6" s="65">
        <f t="shared" si="6"/>
        <v>36.4</v>
      </c>
      <c r="V6" s="91"/>
      <c r="W6" s="61">
        <v>10.05</v>
      </c>
      <c r="X6" s="62"/>
      <c r="Y6" s="65">
        <f t="shared" si="7"/>
        <v>10.05</v>
      </c>
      <c r="Z6" s="92"/>
      <c r="AA6" s="62"/>
      <c r="AB6" s="66">
        <f t="shared" si="8"/>
        <v>0</v>
      </c>
      <c r="AC6" s="70"/>
      <c r="AD6" s="62"/>
      <c r="AE6" s="59">
        <f t="shared" si="9"/>
        <v>0</v>
      </c>
      <c r="AF6" s="93">
        <v>500</v>
      </c>
      <c r="AG6" s="89">
        <f t="shared" si="10"/>
        <v>182.08</v>
      </c>
      <c r="AH6" s="68">
        <f t="shared" si="11"/>
        <v>317.91999999999996</v>
      </c>
    </row>
    <row r="7" spans="1:34" s="26" customFormat="1" ht="12.75">
      <c r="A7" s="27">
        <v>5</v>
      </c>
      <c r="B7" s="55"/>
      <c r="C7" s="120" t="s">
        <v>41</v>
      </c>
      <c r="D7" s="118" t="s">
        <v>48</v>
      </c>
      <c r="E7" s="56">
        <v>0.5888888888888889</v>
      </c>
      <c r="F7" s="30">
        <v>0.6284722222222222</v>
      </c>
      <c r="G7" s="30">
        <f t="shared" si="0"/>
        <v>0.039583333333333304</v>
      </c>
      <c r="H7" s="58">
        <f t="shared" si="1"/>
        <v>0.0010416666666666667</v>
      </c>
      <c r="I7" s="58">
        <f t="shared" si="2"/>
        <v>0.038541666666666634</v>
      </c>
      <c r="J7" s="59">
        <f t="shared" si="3"/>
        <v>110.99999999999991</v>
      </c>
      <c r="K7" s="81">
        <v>23.3</v>
      </c>
      <c r="L7" s="62"/>
      <c r="M7" s="63">
        <f t="shared" si="4"/>
        <v>23.3</v>
      </c>
      <c r="N7" s="70">
        <v>0.00034722222222222224</v>
      </c>
      <c r="O7" s="61">
        <v>18.63</v>
      </c>
      <c r="P7" s="62"/>
      <c r="Q7" s="65">
        <f t="shared" si="5"/>
        <v>18.63</v>
      </c>
      <c r="R7" s="90">
        <v>0.0006944444444444445</v>
      </c>
      <c r="S7" s="61">
        <v>30.4</v>
      </c>
      <c r="T7" s="62"/>
      <c r="U7" s="65">
        <f t="shared" si="6"/>
        <v>30.4</v>
      </c>
      <c r="V7" s="91"/>
      <c r="W7" s="61">
        <v>8.76</v>
      </c>
      <c r="X7" s="62"/>
      <c r="Y7" s="65">
        <f t="shared" si="7"/>
        <v>8.76</v>
      </c>
      <c r="Z7" s="92"/>
      <c r="AA7" s="62"/>
      <c r="AB7" s="66">
        <f t="shared" si="8"/>
        <v>0</v>
      </c>
      <c r="AC7" s="70"/>
      <c r="AD7" s="62"/>
      <c r="AE7" s="59">
        <f t="shared" si="9"/>
        <v>0</v>
      </c>
      <c r="AF7" s="93">
        <v>500</v>
      </c>
      <c r="AG7" s="89">
        <f t="shared" si="10"/>
        <v>192.08999999999992</v>
      </c>
      <c r="AH7" s="68">
        <f t="shared" si="11"/>
        <v>307.9100000000001</v>
      </c>
    </row>
    <row r="8" spans="1:34" s="26" customFormat="1" ht="12.75">
      <c r="A8" s="27">
        <v>6</v>
      </c>
      <c r="B8" s="55"/>
      <c r="C8" s="120" t="s">
        <v>43</v>
      </c>
      <c r="D8" s="118" t="s">
        <v>48</v>
      </c>
      <c r="E8" s="56">
        <v>0.5930555555555556</v>
      </c>
      <c r="F8" s="30">
        <v>0.6284722222222222</v>
      </c>
      <c r="G8" s="30">
        <f t="shared" si="0"/>
        <v>0.03541666666666665</v>
      </c>
      <c r="H8" s="58">
        <f t="shared" si="1"/>
        <v>0</v>
      </c>
      <c r="I8" s="58">
        <f t="shared" si="2"/>
        <v>0.03541666666666665</v>
      </c>
      <c r="J8" s="59">
        <f t="shared" si="3"/>
        <v>101.99999999999996</v>
      </c>
      <c r="K8" s="81">
        <v>22.2</v>
      </c>
      <c r="L8" s="62"/>
      <c r="M8" s="63">
        <f t="shared" si="4"/>
        <v>22.2</v>
      </c>
      <c r="N8" s="70"/>
      <c r="O8" s="61">
        <v>21.19</v>
      </c>
      <c r="P8" s="62">
        <v>10</v>
      </c>
      <c r="Q8" s="65">
        <f t="shared" si="5"/>
        <v>31.19</v>
      </c>
      <c r="R8" s="90"/>
      <c r="S8" s="61">
        <v>30.5</v>
      </c>
      <c r="T8" s="62"/>
      <c r="U8" s="65">
        <f t="shared" si="6"/>
        <v>30.5</v>
      </c>
      <c r="V8" s="91"/>
      <c r="W8" s="61">
        <v>9.65</v>
      </c>
      <c r="X8" s="62"/>
      <c r="Y8" s="65">
        <f t="shared" si="7"/>
        <v>9.65</v>
      </c>
      <c r="Z8" s="92"/>
      <c r="AA8" s="62"/>
      <c r="AB8" s="66">
        <f t="shared" si="8"/>
        <v>0</v>
      </c>
      <c r="AC8" s="70"/>
      <c r="AD8" s="62"/>
      <c r="AE8" s="59">
        <f t="shared" si="9"/>
        <v>0</v>
      </c>
      <c r="AF8" s="93">
        <v>500</v>
      </c>
      <c r="AG8" s="89">
        <f t="shared" si="10"/>
        <v>195.53999999999996</v>
      </c>
      <c r="AH8" s="68">
        <f t="shared" si="11"/>
        <v>304.46000000000004</v>
      </c>
    </row>
    <row r="9" spans="1:34" s="26" customFormat="1" ht="12.75">
      <c r="A9" s="27">
        <v>7</v>
      </c>
      <c r="B9" s="55"/>
      <c r="C9" s="120" t="s">
        <v>34</v>
      </c>
      <c r="D9" s="118" t="s">
        <v>46</v>
      </c>
      <c r="E9" s="56">
        <v>0.5597222222222222</v>
      </c>
      <c r="F9" s="30">
        <v>0.6020833333333333</v>
      </c>
      <c r="G9" s="30">
        <f t="shared" si="0"/>
        <v>0.04236111111111107</v>
      </c>
      <c r="H9" s="58">
        <f t="shared" si="1"/>
        <v>0.001736111111111111</v>
      </c>
      <c r="I9" s="58">
        <f t="shared" si="2"/>
        <v>0.04062499999999996</v>
      </c>
      <c r="J9" s="59">
        <f t="shared" si="3"/>
        <v>116.99999999999989</v>
      </c>
      <c r="K9" s="81">
        <v>20.76</v>
      </c>
      <c r="L9" s="62">
        <v>10</v>
      </c>
      <c r="M9" s="63">
        <f t="shared" si="4"/>
        <v>30.76</v>
      </c>
      <c r="N9" s="70">
        <v>0.0006944444444444445</v>
      </c>
      <c r="O9" s="61">
        <v>12.85</v>
      </c>
      <c r="P9" s="62"/>
      <c r="Q9" s="65">
        <f t="shared" si="5"/>
        <v>12.85</v>
      </c>
      <c r="R9" s="90">
        <v>0.0010416666666666667</v>
      </c>
      <c r="S9" s="61">
        <v>30.2</v>
      </c>
      <c r="T9" s="62"/>
      <c r="U9" s="65">
        <f t="shared" si="6"/>
        <v>30.2</v>
      </c>
      <c r="V9" s="91"/>
      <c r="W9" s="61">
        <v>8.43</v>
      </c>
      <c r="X9" s="62"/>
      <c r="Y9" s="65">
        <f t="shared" si="7"/>
        <v>8.43</v>
      </c>
      <c r="Z9" s="92"/>
      <c r="AA9" s="62"/>
      <c r="AB9" s="66">
        <f t="shared" si="8"/>
        <v>0</v>
      </c>
      <c r="AC9" s="70"/>
      <c r="AD9" s="62"/>
      <c r="AE9" s="59">
        <f t="shared" si="9"/>
        <v>0</v>
      </c>
      <c r="AF9" s="93">
        <v>500</v>
      </c>
      <c r="AG9" s="89">
        <f t="shared" si="10"/>
        <v>199.23999999999987</v>
      </c>
      <c r="AH9" s="68">
        <f t="shared" si="11"/>
        <v>300.7600000000001</v>
      </c>
    </row>
    <row r="10" spans="1:34" s="26" customFormat="1" ht="12.75">
      <c r="A10" s="27">
        <v>8</v>
      </c>
      <c r="B10" s="55"/>
      <c r="C10" s="120" t="s">
        <v>35</v>
      </c>
      <c r="D10" s="118" t="s">
        <v>40</v>
      </c>
      <c r="E10" s="56">
        <v>0.5638888888888889</v>
      </c>
      <c r="F10" s="30">
        <v>0.5972222222222222</v>
      </c>
      <c r="G10" s="30">
        <f t="shared" si="0"/>
        <v>0.033333333333333326</v>
      </c>
      <c r="H10" s="58">
        <f t="shared" si="1"/>
        <v>0</v>
      </c>
      <c r="I10" s="58">
        <f t="shared" si="2"/>
        <v>0.033333333333333326</v>
      </c>
      <c r="J10" s="59">
        <f t="shared" si="3"/>
        <v>95.99999999999997</v>
      </c>
      <c r="K10" s="81">
        <v>23.07</v>
      </c>
      <c r="L10" s="62"/>
      <c r="M10" s="63">
        <f t="shared" si="4"/>
        <v>23.07</v>
      </c>
      <c r="N10" s="70"/>
      <c r="O10" s="61">
        <v>36.33</v>
      </c>
      <c r="P10" s="62">
        <v>10</v>
      </c>
      <c r="Q10" s="65">
        <f t="shared" si="5"/>
        <v>46.33</v>
      </c>
      <c r="R10" s="90"/>
      <c r="S10" s="61">
        <v>33.45</v>
      </c>
      <c r="T10" s="62"/>
      <c r="U10" s="65">
        <f t="shared" si="6"/>
        <v>33.45</v>
      </c>
      <c r="V10" s="91"/>
      <c r="W10" s="61">
        <v>13.09</v>
      </c>
      <c r="X10" s="62"/>
      <c r="Y10" s="65">
        <f t="shared" si="7"/>
        <v>13.09</v>
      </c>
      <c r="Z10" s="92"/>
      <c r="AA10" s="62"/>
      <c r="AB10" s="66">
        <f t="shared" si="8"/>
        <v>0</v>
      </c>
      <c r="AC10" s="70"/>
      <c r="AD10" s="62">
        <v>2</v>
      </c>
      <c r="AE10" s="59">
        <f t="shared" si="9"/>
        <v>2</v>
      </c>
      <c r="AF10" s="93">
        <v>500</v>
      </c>
      <c r="AG10" s="89">
        <f t="shared" si="10"/>
        <v>213.93999999999997</v>
      </c>
      <c r="AH10" s="68">
        <f t="shared" si="11"/>
        <v>286.06000000000006</v>
      </c>
    </row>
    <row r="11" spans="1:34" s="26" customFormat="1" ht="12.75">
      <c r="A11" s="27">
        <v>9</v>
      </c>
      <c r="B11" s="55"/>
      <c r="C11" s="120" t="s">
        <v>37</v>
      </c>
      <c r="D11" s="118" t="s">
        <v>47</v>
      </c>
      <c r="E11" s="56">
        <v>0.5722222222222222</v>
      </c>
      <c r="F11" s="30">
        <v>0.6118055555555556</v>
      </c>
      <c r="G11" s="30">
        <f t="shared" si="0"/>
        <v>0.039583333333333415</v>
      </c>
      <c r="H11" s="58">
        <f t="shared" si="1"/>
        <v>0.0006944444444444445</v>
      </c>
      <c r="I11" s="58">
        <f t="shared" si="2"/>
        <v>0.03888888888888897</v>
      </c>
      <c r="J11" s="59">
        <f t="shared" si="3"/>
        <v>112.00000000000026</v>
      </c>
      <c r="K11" s="81">
        <v>35.72</v>
      </c>
      <c r="L11" s="62"/>
      <c r="M11" s="63">
        <f t="shared" si="4"/>
        <v>35.72</v>
      </c>
      <c r="N11" s="70"/>
      <c r="O11" s="61">
        <v>22.04</v>
      </c>
      <c r="P11" s="62"/>
      <c r="Q11" s="65">
        <f t="shared" si="5"/>
        <v>22.04</v>
      </c>
      <c r="R11" s="90">
        <v>0.0006944444444444445</v>
      </c>
      <c r="S11" s="61">
        <v>43.35</v>
      </c>
      <c r="T11" s="62"/>
      <c r="U11" s="65">
        <f t="shared" si="6"/>
        <v>43.35</v>
      </c>
      <c r="V11" s="91"/>
      <c r="W11" s="61">
        <v>13.84</v>
      </c>
      <c r="X11" s="62"/>
      <c r="Y11" s="65">
        <f t="shared" si="7"/>
        <v>13.84</v>
      </c>
      <c r="Z11" s="92"/>
      <c r="AA11" s="62"/>
      <c r="AB11" s="66">
        <f t="shared" si="8"/>
        <v>0</v>
      </c>
      <c r="AC11" s="70"/>
      <c r="AD11" s="62"/>
      <c r="AE11" s="59">
        <f t="shared" si="9"/>
        <v>0</v>
      </c>
      <c r="AF11" s="93">
        <v>500</v>
      </c>
      <c r="AG11" s="89">
        <f t="shared" si="10"/>
        <v>226.95000000000024</v>
      </c>
      <c r="AH11" s="68">
        <f t="shared" si="11"/>
        <v>273.0499999999997</v>
      </c>
    </row>
    <row r="12" spans="1:34" s="26" customFormat="1" ht="12.75">
      <c r="A12" s="27">
        <v>10</v>
      </c>
      <c r="B12" s="55"/>
      <c r="C12" s="120" t="s">
        <v>42</v>
      </c>
      <c r="D12" s="118" t="s">
        <v>49</v>
      </c>
      <c r="E12" s="56">
        <v>0.5909722222222222</v>
      </c>
      <c r="F12" s="30">
        <v>0.6277777777777778</v>
      </c>
      <c r="G12" s="30">
        <f t="shared" si="0"/>
        <v>0.036805555555555536</v>
      </c>
      <c r="H12" s="58">
        <f t="shared" si="1"/>
        <v>0</v>
      </c>
      <c r="I12" s="58">
        <f t="shared" si="2"/>
        <v>0.036805555555555536</v>
      </c>
      <c r="J12" s="59">
        <f t="shared" si="3"/>
        <v>105.99999999999996</v>
      </c>
      <c r="K12" s="81">
        <v>31.98</v>
      </c>
      <c r="L12" s="62"/>
      <c r="M12" s="63">
        <f t="shared" si="4"/>
        <v>31.98</v>
      </c>
      <c r="N12" s="70"/>
      <c r="O12" s="61">
        <v>26.1</v>
      </c>
      <c r="P12" s="62">
        <v>12</v>
      </c>
      <c r="Q12" s="65">
        <f t="shared" si="5"/>
        <v>38.1</v>
      </c>
      <c r="R12" s="90"/>
      <c r="S12" s="61">
        <v>56.2</v>
      </c>
      <c r="T12" s="62"/>
      <c r="U12" s="65">
        <f t="shared" si="6"/>
        <v>56.2</v>
      </c>
      <c r="V12" s="91"/>
      <c r="W12" s="61">
        <v>11.78</v>
      </c>
      <c r="X12" s="62"/>
      <c r="Y12" s="65">
        <f t="shared" si="7"/>
        <v>11.78</v>
      </c>
      <c r="Z12" s="92"/>
      <c r="AA12" s="62"/>
      <c r="AB12" s="66">
        <f t="shared" si="8"/>
        <v>0</v>
      </c>
      <c r="AC12" s="70"/>
      <c r="AD12" s="62"/>
      <c r="AE12" s="59">
        <f t="shared" si="9"/>
        <v>0</v>
      </c>
      <c r="AF12" s="93">
        <v>500</v>
      </c>
      <c r="AG12" s="89">
        <f t="shared" si="10"/>
        <v>244.05999999999997</v>
      </c>
      <c r="AH12" s="68">
        <f t="shared" si="11"/>
        <v>255.94000000000003</v>
      </c>
    </row>
    <row r="13" spans="1:34" s="26" customFormat="1" ht="13.5" thickBot="1">
      <c r="A13" s="99">
        <v>11</v>
      </c>
      <c r="B13" s="162"/>
      <c r="C13" s="122" t="s">
        <v>91</v>
      </c>
      <c r="D13" s="170" t="s">
        <v>40</v>
      </c>
      <c r="E13" s="104">
        <v>0.5847222222222223</v>
      </c>
      <c r="F13" s="105">
        <v>0.75</v>
      </c>
      <c r="G13" s="105">
        <f t="shared" si="0"/>
        <v>0.16527777777777775</v>
      </c>
      <c r="H13" s="106">
        <f t="shared" si="1"/>
        <v>0</v>
      </c>
      <c r="I13" s="106">
        <f t="shared" si="2"/>
        <v>0.16527777777777775</v>
      </c>
      <c r="J13" s="107">
        <f t="shared" si="3"/>
        <v>475.9999999999999</v>
      </c>
      <c r="K13" s="108"/>
      <c r="L13" s="109"/>
      <c r="M13" s="126">
        <f t="shared" si="4"/>
        <v>0</v>
      </c>
      <c r="N13" s="111"/>
      <c r="O13" s="112"/>
      <c r="P13" s="109"/>
      <c r="Q13" s="110">
        <f t="shared" si="5"/>
        <v>0</v>
      </c>
      <c r="R13" s="174"/>
      <c r="S13" s="112"/>
      <c r="T13" s="109"/>
      <c r="U13" s="110">
        <f t="shared" si="6"/>
        <v>0</v>
      </c>
      <c r="V13" s="175"/>
      <c r="W13" s="112"/>
      <c r="X13" s="109"/>
      <c r="Y13" s="110">
        <f t="shared" si="7"/>
        <v>0</v>
      </c>
      <c r="Z13" s="114"/>
      <c r="AA13" s="109"/>
      <c r="AB13" s="113">
        <f t="shared" si="8"/>
        <v>0</v>
      </c>
      <c r="AC13" s="111"/>
      <c r="AD13" s="109"/>
      <c r="AE13" s="107">
        <f t="shared" si="9"/>
        <v>0</v>
      </c>
      <c r="AF13" s="176">
        <v>500</v>
      </c>
      <c r="AG13" s="177">
        <f t="shared" si="10"/>
        <v>475.9999999999999</v>
      </c>
      <c r="AH13" s="130">
        <f t="shared" si="11"/>
        <v>24.000000000000114</v>
      </c>
    </row>
  </sheetData>
  <sheetProtection/>
  <mergeCells count="14">
    <mergeCell ref="A1:A2"/>
    <mergeCell ref="B1:B2"/>
    <mergeCell ref="C1:C2"/>
    <mergeCell ref="AF1:AF2"/>
    <mergeCell ref="AC1:AE1"/>
    <mergeCell ref="AG1:AG2"/>
    <mergeCell ref="D1:D2"/>
    <mergeCell ref="AH1:AH2"/>
    <mergeCell ref="V1:Y1"/>
    <mergeCell ref="E1:J1"/>
    <mergeCell ref="Z1:AB1"/>
    <mergeCell ref="K1:M1"/>
    <mergeCell ref="R1:U1"/>
    <mergeCell ref="N1:Q1"/>
  </mergeCells>
  <printOptions horizontalCentered="1"/>
  <pageMargins left="0.75" right="0.75" top="0.5905511811023623" bottom="0" header="0" footer="0"/>
  <pageSetup fitToHeight="1" fitToWidth="1" horizontalDpi="600" verticalDpi="600" orientation="landscape" paperSize="9" scale="64" r:id="rId1"/>
  <headerFooter alignWithMargins="0">
    <oddHeader>&amp;C&amp;A</oddHeader>
    <oddFooter>&amp;C7. Tekmovanje v orientaciji Regije Ljubljana III, Komenda 28.5.2011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5.00390625" style="0" customWidth="1"/>
    <col min="2" max="2" width="4.57421875" style="0" hidden="1" customWidth="1"/>
    <col min="3" max="3" width="15.00390625" style="0" customWidth="1"/>
    <col min="4" max="4" width="14.421875" style="0" customWidth="1"/>
    <col min="5" max="5" width="6.00390625" style="0" customWidth="1"/>
    <col min="6" max="6" width="6.421875" style="0" bestFit="1" customWidth="1"/>
    <col min="7" max="7" width="6.00390625" style="0" customWidth="1"/>
    <col min="8" max="8" width="8.421875" style="0" customWidth="1"/>
    <col min="9" max="9" width="6.7109375" style="0" customWidth="1"/>
    <col min="10" max="10" width="6.00390625" style="0" customWidth="1"/>
    <col min="11" max="11" width="6.421875" style="0" bestFit="1" customWidth="1"/>
    <col min="12" max="12" width="5.140625" style="0" customWidth="1"/>
    <col min="13" max="13" width="6.421875" style="0" bestFit="1" customWidth="1"/>
    <col min="14" max="14" width="8.57421875" style="0" customWidth="1"/>
    <col min="15" max="15" width="6.00390625" style="0" customWidth="1"/>
    <col min="16" max="16" width="6.28125" style="0" customWidth="1"/>
    <col min="17" max="17" width="7.28125" style="0" customWidth="1"/>
    <col min="18" max="18" width="8.140625" style="0" customWidth="1"/>
    <col min="19" max="19" width="6.421875" style="0" customWidth="1"/>
    <col min="20" max="20" width="4.57421875" style="0" customWidth="1"/>
    <col min="21" max="21" width="6.00390625" style="0" customWidth="1"/>
    <col min="22" max="22" width="6.8515625" style="0" customWidth="1"/>
    <col min="23" max="23" width="6.7109375" style="0" customWidth="1"/>
    <col min="24" max="24" width="6.8515625" style="0" customWidth="1"/>
    <col min="27" max="27" width="9.28125" style="0" customWidth="1"/>
    <col min="28" max="28" width="5.140625" style="0" customWidth="1"/>
    <col min="29" max="29" width="4.140625" style="0" customWidth="1"/>
    <col min="30" max="30" width="6.28125" style="0" customWidth="1"/>
    <col min="31" max="31" width="5.00390625" style="0" customWidth="1"/>
  </cols>
  <sheetData>
    <row r="1" spans="1:34" ht="115.5" customHeight="1" thickBot="1">
      <c r="A1" s="181" t="s">
        <v>20</v>
      </c>
      <c r="B1" s="181" t="s">
        <v>21</v>
      </c>
      <c r="C1" s="192" t="s">
        <v>0</v>
      </c>
      <c r="D1" s="192" t="s">
        <v>44</v>
      </c>
      <c r="E1" s="199" t="s">
        <v>6</v>
      </c>
      <c r="F1" s="200"/>
      <c r="G1" s="200"/>
      <c r="H1" s="200"/>
      <c r="I1" s="200"/>
      <c r="J1" s="196"/>
      <c r="K1" s="183" t="s">
        <v>31</v>
      </c>
      <c r="L1" s="184"/>
      <c r="M1" s="185"/>
      <c r="N1" s="183" t="s">
        <v>32</v>
      </c>
      <c r="O1" s="184"/>
      <c r="P1" s="184"/>
      <c r="Q1" s="185"/>
      <c r="R1" s="183" t="s">
        <v>27</v>
      </c>
      <c r="S1" s="184"/>
      <c r="T1" s="184"/>
      <c r="U1" s="184"/>
      <c r="V1" s="183" t="s">
        <v>8</v>
      </c>
      <c r="W1" s="184"/>
      <c r="X1" s="184"/>
      <c r="Y1" s="185"/>
      <c r="Z1" s="183" t="s">
        <v>30</v>
      </c>
      <c r="AA1" s="184"/>
      <c r="AB1" s="185"/>
      <c r="AC1" s="183" t="s">
        <v>29</v>
      </c>
      <c r="AD1" s="184"/>
      <c r="AE1" s="185"/>
      <c r="AF1" s="181" t="s">
        <v>1</v>
      </c>
      <c r="AG1" s="181" t="s">
        <v>4</v>
      </c>
      <c r="AH1" s="196" t="s">
        <v>2</v>
      </c>
    </row>
    <row r="2" spans="1:34" ht="63.75" thickBot="1">
      <c r="A2" s="182"/>
      <c r="B2" s="182"/>
      <c r="C2" s="190"/>
      <c r="D2" s="190"/>
      <c r="E2" s="13" t="s">
        <v>15</v>
      </c>
      <c r="F2" s="14" t="s">
        <v>16</v>
      </c>
      <c r="G2" s="14" t="s">
        <v>17</v>
      </c>
      <c r="H2" s="14" t="s">
        <v>25</v>
      </c>
      <c r="I2" s="14" t="s">
        <v>18</v>
      </c>
      <c r="J2" s="15" t="s">
        <v>19</v>
      </c>
      <c r="K2" s="9" t="s">
        <v>23</v>
      </c>
      <c r="L2" s="9" t="s">
        <v>24</v>
      </c>
      <c r="M2" s="9" t="s">
        <v>5</v>
      </c>
      <c r="N2" s="9" t="s">
        <v>25</v>
      </c>
      <c r="O2" s="9" t="s">
        <v>23</v>
      </c>
      <c r="P2" s="9" t="s">
        <v>24</v>
      </c>
      <c r="Q2" s="9" t="s">
        <v>5</v>
      </c>
      <c r="R2" s="16" t="s">
        <v>25</v>
      </c>
      <c r="S2" s="14" t="s">
        <v>23</v>
      </c>
      <c r="T2" s="14" t="s">
        <v>24</v>
      </c>
      <c r="U2" s="17" t="s">
        <v>5</v>
      </c>
      <c r="V2" s="9" t="s">
        <v>25</v>
      </c>
      <c r="W2" s="9" t="s">
        <v>23</v>
      </c>
      <c r="X2" s="9" t="s">
        <v>24</v>
      </c>
      <c r="Y2" s="9" t="s">
        <v>5</v>
      </c>
      <c r="Z2" s="16" t="s">
        <v>25</v>
      </c>
      <c r="AA2" s="14" t="s">
        <v>24</v>
      </c>
      <c r="AB2" s="17" t="s">
        <v>5</v>
      </c>
      <c r="AC2" s="13" t="s">
        <v>25</v>
      </c>
      <c r="AD2" s="14" t="s">
        <v>24</v>
      </c>
      <c r="AE2" s="15" t="s">
        <v>5</v>
      </c>
      <c r="AF2" s="182"/>
      <c r="AG2" s="182"/>
      <c r="AH2" s="197"/>
    </row>
    <row r="3" spans="1:34" s="26" customFormat="1" ht="12.75">
      <c r="A3" s="98">
        <v>1</v>
      </c>
      <c r="B3" s="96"/>
      <c r="C3" s="33" t="s">
        <v>52</v>
      </c>
      <c r="D3" s="35" t="s">
        <v>49</v>
      </c>
      <c r="E3" s="40">
        <v>0.5784722222222222</v>
      </c>
      <c r="F3" s="41">
        <v>0.6131944444444445</v>
      </c>
      <c r="G3" s="41">
        <f aca="true" t="shared" si="0" ref="G3:G9">F3-E3</f>
        <v>0.03472222222222232</v>
      </c>
      <c r="H3" s="43">
        <f aca="true" t="shared" si="1" ref="H3:H9">Z3+N3+R3+AC3+V3</f>
        <v>0</v>
      </c>
      <c r="I3" s="41">
        <f aca="true" t="shared" si="2" ref="I3:I9">G3-H3</f>
        <v>0.03472222222222232</v>
      </c>
      <c r="J3" s="44">
        <f aca="true" t="shared" si="3" ref="J3:J9">I3*2*3600/2.5</f>
        <v>100.00000000000028</v>
      </c>
      <c r="K3" s="73">
        <v>27.8</v>
      </c>
      <c r="L3" s="47"/>
      <c r="M3" s="50">
        <f aca="true" t="shared" si="4" ref="M3:M9">K3+L3</f>
        <v>27.8</v>
      </c>
      <c r="N3" s="74"/>
      <c r="O3" s="46">
        <v>18.92</v>
      </c>
      <c r="P3" s="47"/>
      <c r="Q3" s="50">
        <f aca="true" t="shared" si="5" ref="Q3:Q9">O3+P3</f>
        <v>18.92</v>
      </c>
      <c r="R3" s="74"/>
      <c r="S3" s="46">
        <v>36.4</v>
      </c>
      <c r="T3" s="47"/>
      <c r="U3" s="50">
        <f aca="true" t="shared" si="6" ref="U3:U9">S3+T3</f>
        <v>36.4</v>
      </c>
      <c r="V3" s="74"/>
      <c r="W3" s="46">
        <v>11.65</v>
      </c>
      <c r="X3" s="47"/>
      <c r="Y3" s="50">
        <f aca="true" t="shared" si="7" ref="Y3:Y9">W3+X3</f>
        <v>11.65</v>
      </c>
      <c r="Z3" s="74"/>
      <c r="AA3" s="47">
        <v>2</v>
      </c>
      <c r="AB3" s="51">
        <f aca="true" t="shared" si="8" ref="AB3:AB9">AA3</f>
        <v>2</v>
      </c>
      <c r="AC3" s="94"/>
      <c r="AD3" s="47"/>
      <c r="AE3" s="44">
        <f aca="true" t="shared" si="9" ref="AE3:AE9">AD3</f>
        <v>0</v>
      </c>
      <c r="AF3" s="100">
        <v>500</v>
      </c>
      <c r="AG3" s="46">
        <f aca="true" t="shared" si="10" ref="AG3:AG9">M3+AB3+Q3+U3+AE3+Y3+J3</f>
        <v>196.7700000000003</v>
      </c>
      <c r="AH3" s="101">
        <f aca="true" t="shared" si="11" ref="AH3:AH9">AF3-AG3</f>
        <v>303.2299999999997</v>
      </c>
    </row>
    <row r="4" spans="1:34" s="26" customFormat="1" ht="12.75">
      <c r="A4" s="27">
        <v>2</v>
      </c>
      <c r="B4" s="97"/>
      <c r="C4" s="32" t="s">
        <v>53</v>
      </c>
      <c r="D4" s="36" t="s">
        <v>47</v>
      </c>
      <c r="E4" s="56">
        <v>0.5868055555555556</v>
      </c>
      <c r="F4" s="30">
        <v>0.6270833333333333</v>
      </c>
      <c r="G4" s="30">
        <f t="shared" si="0"/>
        <v>0.040277777777777746</v>
      </c>
      <c r="H4" s="58">
        <f t="shared" si="1"/>
        <v>0</v>
      </c>
      <c r="I4" s="30">
        <f t="shared" si="2"/>
        <v>0.040277777777777746</v>
      </c>
      <c r="J4" s="59">
        <f t="shared" si="3"/>
        <v>115.99999999999991</v>
      </c>
      <c r="K4" s="81">
        <v>28.88</v>
      </c>
      <c r="L4" s="62"/>
      <c r="M4" s="65">
        <f t="shared" si="4"/>
        <v>28.88</v>
      </c>
      <c r="N4" s="70"/>
      <c r="O4" s="61">
        <v>23.35</v>
      </c>
      <c r="P4" s="62"/>
      <c r="Q4" s="65">
        <f t="shared" si="5"/>
        <v>23.35</v>
      </c>
      <c r="R4" s="70"/>
      <c r="S4" s="61">
        <v>38.5</v>
      </c>
      <c r="T4" s="62"/>
      <c r="U4" s="65">
        <f t="shared" si="6"/>
        <v>38.5</v>
      </c>
      <c r="V4" s="70"/>
      <c r="W4" s="61">
        <v>10.66</v>
      </c>
      <c r="X4" s="62"/>
      <c r="Y4" s="65">
        <f t="shared" si="7"/>
        <v>10.66</v>
      </c>
      <c r="Z4" s="70"/>
      <c r="AA4" s="62"/>
      <c r="AB4" s="66">
        <f t="shared" si="8"/>
        <v>0</v>
      </c>
      <c r="AC4" s="92"/>
      <c r="AD4" s="62"/>
      <c r="AE4" s="59">
        <f t="shared" si="9"/>
        <v>0</v>
      </c>
      <c r="AF4" s="95">
        <v>500</v>
      </c>
      <c r="AG4" s="61">
        <f t="shared" si="10"/>
        <v>217.38999999999993</v>
      </c>
      <c r="AH4" s="102">
        <f t="shared" si="11"/>
        <v>282.61000000000007</v>
      </c>
    </row>
    <row r="5" spans="1:34" s="26" customFormat="1" ht="12.75">
      <c r="A5" s="27">
        <v>3</v>
      </c>
      <c r="B5" s="97"/>
      <c r="C5" s="32" t="s">
        <v>37</v>
      </c>
      <c r="D5" s="36" t="s">
        <v>47</v>
      </c>
      <c r="E5" s="56">
        <v>0.5826388888888888</v>
      </c>
      <c r="F5" s="30">
        <v>0.6118055555555556</v>
      </c>
      <c r="G5" s="30">
        <f t="shared" si="0"/>
        <v>0.029166666666666785</v>
      </c>
      <c r="H5" s="58">
        <f t="shared" si="1"/>
        <v>0</v>
      </c>
      <c r="I5" s="30">
        <f t="shared" si="2"/>
        <v>0.029166666666666785</v>
      </c>
      <c r="J5" s="59">
        <f t="shared" si="3"/>
        <v>84.00000000000034</v>
      </c>
      <c r="K5" s="81">
        <v>32.95</v>
      </c>
      <c r="L5" s="62"/>
      <c r="M5" s="65">
        <f t="shared" si="4"/>
        <v>32.95</v>
      </c>
      <c r="N5" s="70"/>
      <c r="O5" s="61">
        <v>20.34</v>
      </c>
      <c r="P5" s="62">
        <v>10</v>
      </c>
      <c r="Q5" s="65">
        <f t="shared" si="5"/>
        <v>30.34</v>
      </c>
      <c r="R5" s="70"/>
      <c r="S5" s="61">
        <v>57.5</v>
      </c>
      <c r="T5" s="62"/>
      <c r="U5" s="65">
        <f t="shared" si="6"/>
        <v>57.5</v>
      </c>
      <c r="V5" s="70"/>
      <c r="W5" s="61">
        <v>12.18</v>
      </c>
      <c r="X5" s="62">
        <v>10</v>
      </c>
      <c r="Y5" s="65">
        <f t="shared" si="7"/>
        <v>22.18</v>
      </c>
      <c r="Z5" s="70"/>
      <c r="AA5" s="62"/>
      <c r="AB5" s="66">
        <f t="shared" si="8"/>
        <v>0</v>
      </c>
      <c r="AC5" s="92"/>
      <c r="AD5" s="62"/>
      <c r="AE5" s="59">
        <f t="shared" si="9"/>
        <v>0</v>
      </c>
      <c r="AF5" s="95">
        <v>500</v>
      </c>
      <c r="AG5" s="61">
        <f t="shared" si="10"/>
        <v>226.97000000000034</v>
      </c>
      <c r="AH5" s="102">
        <f t="shared" si="11"/>
        <v>273.02999999999963</v>
      </c>
    </row>
    <row r="6" spans="1:34" s="26" customFormat="1" ht="12.75">
      <c r="A6" s="27">
        <v>4</v>
      </c>
      <c r="B6" s="97"/>
      <c r="C6" s="32" t="s">
        <v>41</v>
      </c>
      <c r="D6" s="36" t="s">
        <v>48</v>
      </c>
      <c r="E6" s="56">
        <v>0.5618055555555556</v>
      </c>
      <c r="F6" s="30">
        <v>0.6013888888888889</v>
      </c>
      <c r="G6" s="30">
        <f t="shared" si="0"/>
        <v>0.039583333333333304</v>
      </c>
      <c r="H6" s="58">
        <f t="shared" si="1"/>
        <v>0</v>
      </c>
      <c r="I6" s="30">
        <f t="shared" si="2"/>
        <v>0.039583333333333304</v>
      </c>
      <c r="J6" s="59">
        <f t="shared" si="3"/>
        <v>113.99999999999991</v>
      </c>
      <c r="K6" s="81">
        <v>26.7</v>
      </c>
      <c r="L6" s="62"/>
      <c r="M6" s="65">
        <f t="shared" si="4"/>
        <v>26.7</v>
      </c>
      <c r="N6" s="70"/>
      <c r="O6" s="61">
        <v>22.26</v>
      </c>
      <c r="P6" s="62">
        <v>10</v>
      </c>
      <c r="Q6" s="65">
        <f t="shared" si="5"/>
        <v>32.260000000000005</v>
      </c>
      <c r="R6" s="70"/>
      <c r="S6" s="61">
        <v>42.5</v>
      </c>
      <c r="T6" s="62"/>
      <c r="U6" s="65">
        <f t="shared" si="6"/>
        <v>42.5</v>
      </c>
      <c r="V6" s="70"/>
      <c r="W6" s="61">
        <v>12.43</v>
      </c>
      <c r="X6" s="62"/>
      <c r="Y6" s="65">
        <f t="shared" si="7"/>
        <v>12.43</v>
      </c>
      <c r="Z6" s="70"/>
      <c r="AA6" s="62"/>
      <c r="AB6" s="66">
        <f t="shared" si="8"/>
        <v>0</v>
      </c>
      <c r="AC6" s="92"/>
      <c r="AD6" s="62"/>
      <c r="AE6" s="59">
        <f t="shared" si="9"/>
        <v>0</v>
      </c>
      <c r="AF6" s="95">
        <v>500</v>
      </c>
      <c r="AG6" s="61">
        <f t="shared" si="10"/>
        <v>227.88999999999993</v>
      </c>
      <c r="AH6" s="102">
        <f t="shared" si="11"/>
        <v>272.11000000000007</v>
      </c>
    </row>
    <row r="7" spans="1:34" s="26" customFormat="1" ht="12.75">
      <c r="A7" s="27">
        <v>5</v>
      </c>
      <c r="B7" s="97"/>
      <c r="C7" s="32" t="s">
        <v>50</v>
      </c>
      <c r="D7" s="36" t="s">
        <v>40</v>
      </c>
      <c r="E7" s="56">
        <v>0.5576388888888889</v>
      </c>
      <c r="F7" s="30">
        <v>0.6013888888888889</v>
      </c>
      <c r="G7" s="30">
        <f t="shared" si="0"/>
        <v>0.043749999999999956</v>
      </c>
      <c r="H7" s="58">
        <f t="shared" si="1"/>
        <v>0.0006944444444444445</v>
      </c>
      <c r="I7" s="30">
        <f t="shared" si="2"/>
        <v>0.043055555555555514</v>
      </c>
      <c r="J7" s="59">
        <f t="shared" si="3"/>
        <v>123.99999999999989</v>
      </c>
      <c r="K7" s="81">
        <v>24.75</v>
      </c>
      <c r="L7" s="62"/>
      <c r="M7" s="65">
        <f t="shared" si="4"/>
        <v>24.75</v>
      </c>
      <c r="N7" s="70"/>
      <c r="O7" s="61">
        <v>17.31</v>
      </c>
      <c r="P7" s="62">
        <v>20</v>
      </c>
      <c r="Q7" s="65">
        <f t="shared" si="5"/>
        <v>37.31</v>
      </c>
      <c r="R7" s="70">
        <v>0.0006944444444444445</v>
      </c>
      <c r="S7" s="61">
        <v>34</v>
      </c>
      <c r="T7" s="62"/>
      <c r="U7" s="65">
        <f t="shared" si="6"/>
        <v>34</v>
      </c>
      <c r="V7" s="70"/>
      <c r="W7" s="61">
        <v>11.45</v>
      </c>
      <c r="X7" s="62"/>
      <c r="Y7" s="65">
        <f t="shared" si="7"/>
        <v>11.45</v>
      </c>
      <c r="Z7" s="70"/>
      <c r="AA7" s="62"/>
      <c r="AB7" s="66">
        <f t="shared" si="8"/>
        <v>0</v>
      </c>
      <c r="AC7" s="92"/>
      <c r="AD7" s="62">
        <v>2</v>
      </c>
      <c r="AE7" s="59">
        <f t="shared" si="9"/>
        <v>2</v>
      </c>
      <c r="AF7" s="95">
        <v>500</v>
      </c>
      <c r="AG7" s="61">
        <f t="shared" si="10"/>
        <v>233.50999999999988</v>
      </c>
      <c r="AH7" s="102">
        <f t="shared" si="11"/>
        <v>266.4900000000001</v>
      </c>
    </row>
    <row r="8" spans="1:34" s="26" customFormat="1" ht="12.75">
      <c r="A8" s="27">
        <v>6</v>
      </c>
      <c r="B8" s="97"/>
      <c r="C8" s="32" t="s">
        <v>43</v>
      </c>
      <c r="D8" s="36" t="s">
        <v>48</v>
      </c>
      <c r="E8" s="56">
        <v>0.5659722222222222</v>
      </c>
      <c r="F8" s="30">
        <v>0.6284722222222222</v>
      </c>
      <c r="G8" s="30">
        <f t="shared" si="0"/>
        <v>0.0625</v>
      </c>
      <c r="H8" s="58">
        <f t="shared" si="1"/>
        <v>0.00034722222222222224</v>
      </c>
      <c r="I8" s="30">
        <f t="shared" si="2"/>
        <v>0.06215277777777778</v>
      </c>
      <c r="J8" s="59">
        <f t="shared" si="3"/>
        <v>179</v>
      </c>
      <c r="K8" s="81">
        <v>24.37</v>
      </c>
      <c r="L8" s="62"/>
      <c r="M8" s="65">
        <f t="shared" si="4"/>
        <v>24.37</v>
      </c>
      <c r="N8" s="70">
        <v>0.00034722222222222224</v>
      </c>
      <c r="O8" s="61">
        <v>14.99</v>
      </c>
      <c r="P8" s="62"/>
      <c r="Q8" s="65">
        <f t="shared" si="5"/>
        <v>14.99</v>
      </c>
      <c r="R8" s="70"/>
      <c r="S8" s="61">
        <v>52.5</v>
      </c>
      <c r="T8" s="62">
        <v>10</v>
      </c>
      <c r="U8" s="65">
        <f t="shared" si="6"/>
        <v>62.5</v>
      </c>
      <c r="V8" s="70"/>
      <c r="W8" s="61">
        <v>11.1</v>
      </c>
      <c r="X8" s="62"/>
      <c r="Y8" s="65">
        <f t="shared" si="7"/>
        <v>11.1</v>
      </c>
      <c r="Z8" s="70"/>
      <c r="AA8" s="62"/>
      <c r="AB8" s="66">
        <f t="shared" si="8"/>
        <v>0</v>
      </c>
      <c r="AC8" s="92"/>
      <c r="AD8" s="62"/>
      <c r="AE8" s="59">
        <f t="shared" si="9"/>
        <v>0</v>
      </c>
      <c r="AF8" s="95">
        <v>500</v>
      </c>
      <c r="AG8" s="61">
        <f t="shared" si="10"/>
        <v>291.96</v>
      </c>
      <c r="AH8" s="102">
        <f t="shared" si="11"/>
        <v>208.04000000000002</v>
      </c>
    </row>
    <row r="9" spans="1:34" s="26" customFormat="1" ht="13.5" thickBot="1">
      <c r="A9" s="99">
        <v>7</v>
      </c>
      <c r="B9" s="103"/>
      <c r="C9" s="34" t="s">
        <v>51</v>
      </c>
      <c r="D9" s="37" t="s">
        <v>46</v>
      </c>
      <c r="E9" s="104">
        <v>0.5701388888888889</v>
      </c>
      <c r="F9" s="105">
        <v>0.6395833333333333</v>
      </c>
      <c r="G9" s="105">
        <f t="shared" si="0"/>
        <v>0.06944444444444442</v>
      </c>
      <c r="H9" s="106">
        <f t="shared" si="1"/>
        <v>0</v>
      </c>
      <c r="I9" s="105">
        <f t="shared" si="2"/>
        <v>0.06944444444444442</v>
      </c>
      <c r="J9" s="107">
        <f t="shared" si="3"/>
        <v>199.99999999999994</v>
      </c>
      <c r="K9" s="108">
        <v>23.14</v>
      </c>
      <c r="L9" s="109"/>
      <c r="M9" s="110">
        <f t="shared" si="4"/>
        <v>23.14</v>
      </c>
      <c r="N9" s="111"/>
      <c r="O9" s="112">
        <v>14.55</v>
      </c>
      <c r="P9" s="109"/>
      <c r="Q9" s="110">
        <f t="shared" si="5"/>
        <v>14.55</v>
      </c>
      <c r="R9" s="111"/>
      <c r="S9" s="112">
        <v>49</v>
      </c>
      <c r="T9" s="109"/>
      <c r="U9" s="110">
        <f t="shared" si="6"/>
        <v>49</v>
      </c>
      <c r="V9" s="111"/>
      <c r="W9" s="112">
        <v>9.96</v>
      </c>
      <c r="X9" s="109"/>
      <c r="Y9" s="110">
        <f t="shared" si="7"/>
        <v>9.96</v>
      </c>
      <c r="Z9" s="111"/>
      <c r="AA9" s="109"/>
      <c r="AB9" s="113">
        <f t="shared" si="8"/>
        <v>0</v>
      </c>
      <c r="AC9" s="114"/>
      <c r="AD9" s="109"/>
      <c r="AE9" s="107">
        <f t="shared" si="9"/>
        <v>0</v>
      </c>
      <c r="AF9" s="115">
        <v>500</v>
      </c>
      <c r="AG9" s="112">
        <f t="shared" si="10"/>
        <v>296.65</v>
      </c>
      <c r="AH9" s="116">
        <f t="shared" si="11"/>
        <v>203.35000000000002</v>
      </c>
    </row>
  </sheetData>
  <sheetProtection/>
  <mergeCells count="14">
    <mergeCell ref="K1:M1"/>
    <mergeCell ref="Z1:AB1"/>
    <mergeCell ref="C1:C2"/>
    <mergeCell ref="AF1:AF2"/>
    <mergeCell ref="A1:A2"/>
    <mergeCell ref="B1:B2"/>
    <mergeCell ref="D1:D2"/>
    <mergeCell ref="E1:J1"/>
    <mergeCell ref="AG1:AG2"/>
    <mergeCell ref="AH1:AH2"/>
    <mergeCell ref="N1:Q1"/>
    <mergeCell ref="R1:U1"/>
    <mergeCell ref="AC1:AE1"/>
    <mergeCell ref="V1:Y1"/>
  </mergeCells>
  <printOptions horizontalCentered="1"/>
  <pageMargins left="0.75" right="0.75" top="0.5905511811023623" bottom="0" header="0" footer="0"/>
  <pageSetup fitToHeight="1" fitToWidth="1" horizontalDpi="600" verticalDpi="600" orientation="landscape" paperSize="9" scale="70" r:id="rId1"/>
  <headerFooter scaleWithDoc="0">
    <oddHeader>&amp;C&amp;A</oddHeader>
    <oddFooter>&amp;C7. Tekmovanje v orientaciji Regije Ljubljana III, Komenda 28.5.2011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Bostjan</cp:lastModifiedBy>
  <cp:lastPrinted>2011-05-28T11:24:47Z</cp:lastPrinted>
  <dcterms:created xsi:type="dcterms:W3CDTF">1997-01-31T12:20:41Z</dcterms:created>
  <dcterms:modified xsi:type="dcterms:W3CDTF">2011-05-31T13:24:52Z</dcterms:modified>
  <cp:category/>
  <cp:version/>
  <cp:contentType/>
  <cp:contentStatus/>
</cp:coreProperties>
</file>